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GRDC\GRDC tender Optimising plant populations\Field trials\Data\2019 experiments\Roseworthy\"/>
    </mc:Choice>
  </mc:AlternateContent>
  <xr:revisionPtr revIDLastSave="0" documentId="13_ncr:1_{6F62AD70-ABCA-476A-9E70-ED8B30C61DEF}" xr6:coauthVersionLast="36" xr6:coauthVersionMax="36" xr10:uidLastSave="{00000000-0000-0000-0000-000000000000}"/>
  <bookViews>
    <workbookView xWindow="0" yWindow="0" windowWidth="28800" windowHeight="12225" activeTab="7" xr2:uid="{F241A0C7-6320-40ED-A244-BA497EB99D9A}"/>
  </bookViews>
  <sheets>
    <sheet name="Field plan" sheetId="1" r:id="rId1"/>
    <sheet name="Sowing rate calc" sheetId="2" r:id="rId2"/>
    <sheet name="Estab;sihment count method" sheetId="3" r:id="rId3"/>
    <sheet name="Emergence counts" sheetId="4" r:id="rId4"/>
    <sheet name="Canola 6 m counts" sheetId="5" r:id="rId5"/>
    <sheet name="Harvest data" sheetId="6" r:id="rId6"/>
    <sheet name="GY and yield components" sheetId="7" r:id="rId7"/>
    <sheet name="1000 seed wt" sheetId="8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7" l="1"/>
  <c r="G33" i="7"/>
  <c r="J32" i="7"/>
  <c r="G32" i="7"/>
  <c r="J31" i="7"/>
  <c r="G31" i="7"/>
  <c r="J30" i="7"/>
  <c r="G30" i="7"/>
  <c r="J29" i="7"/>
  <c r="G29" i="7"/>
  <c r="J28" i="7"/>
  <c r="G28" i="7"/>
  <c r="J27" i="7"/>
  <c r="G27" i="7"/>
  <c r="J26" i="7"/>
  <c r="G26" i="7"/>
  <c r="J25" i="7"/>
  <c r="G25" i="7"/>
  <c r="J24" i="7"/>
  <c r="G24" i="7"/>
  <c r="J23" i="7"/>
  <c r="G23" i="7"/>
  <c r="J22" i="7"/>
  <c r="G22" i="7"/>
  <c r="J21" i="7"/>
  <c r="G21" i="7"/>
  <c r="J20" i="7"/>
  <c r="G20" i="7"/>
  <c r="J19" i="7"/>
  <c r="G19" i="7"/>
  <c r="J18" i="7"/>
  <c r="G18" i="7"/>
  <c r="J17" i="7"/>
  <c r="G17" i="7"/>
  <c r="J16" i="7"/>
  <c r="G16" i="7"/>
  <c r="J15" i="7"/>
  <c r="G15" i="7"/>
  <c r="J14" i="7"/>
  <c r="G14" i="7"/>
  <c r="J13" i="7"/>
  <c r="G13" i="7"/>
  <c r="J12" i="7"/>
  <c r="G12" i="7"/>
  <c r="J11" i="7"/>
  <c r="G11" i="7"/>
  <c r="J10" i="7"/>
  <c r="G10" i="7"/>
  <c r="J9" i="7"/>
  <c r="G9" i="7"/>
  <c r="J8" i="7"/>
  <c r="G8" i="7"/>
  <c r="J7" i="7"/>
  <c r="G7" i="7"/>
  <c r="J6" i="7"/>
  <c r="G6" i="7"/>
  <c r="J5" i="7"/>
  <c r="G5" i="7"/>
  <c r="J4" i="7"/>
  <c r="G4" i="7"/>
  <c r="J3" i="7"/>
  <c r="G3" i="7"/>
  <c r="J2" i="7"/>
  <c r="G2" i="7"/>
  <c r="H41" i="6"/>
  <c r="I41" i="6" s="1"/>
  <c r="I40" i="6"/>
  <c r="H40" i="6"/>
  <c r="H39" i="6"/>
  <c r="I39" i="6" s="1"/>
  <c r="H38" i="6"/>
  <c r="I38" i="6" s="1"/>
  <c r="H37" i="6"/>
  <c r="I37" i="6" s="1"/>
  <c r="H36" i="6"/>
  <c r="I36" i="6" s="1"/>
  <c r="H35" i="6"/>
  <c r="I35" i="6" s="1"/>
  <c r="I34" i="6"/>
  <c r="H34" i="6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4" i="6"/>
  <c r="I24" i="6" s="1"/>
  <c r="H21" i="6"/>
  <c r="I21" i="6" s="1"/>
  <c r="H20" i="6"/>
  <c r="I20" i="6" s="1"/>
  <c r="H19" i="6"/>
  <c r="I19" i="6" s="1"/>
  <c r="H18" i="6"/>
  <c r="I18" i="6" s="1"/>
  <c r="H17" i="6"/>
  <c r="I17" i="6" s="1"/>
  <c r="H16" i="6"/>
  <c r="I16" i="6" s="1"/>
  <c r="H15" i="6"/>
  <c r="I15" i="6" s="1"/>
  <c r="I14" i="6"/>
  <c r="H14" i="6"/>
  <c r="H11" i="6"/>
  <c r="I11" i="6" s="1"/>
  <c r="H10" i="6"/>
  <c r="I10" i="6" s="1"/>
  <c r="H9" i="6"/>
  <c r="I9" i="6" s="1"/>
  <c r="H8" i="6"/>
  <c r="I8" i="6" s="1"/>
  <c r="H7" i="6"/>
  <c r="I7" i="6" s="1"/>
  <c r="AC6" i="6"/>
  <c r="AA6" i="6"/>
  <c r="I6" i="6"/>
  <c r="H6" i="6"/>
  <c r="AC5" i="6"/>
  <c r="AA5" i="6"/>
  <c r="H5" i="6"/>
  <c r="I5" i="6" s="1"/>
  <c r="AC4" i="6"/>
  <c r="AA4" i="6"/>
  <c r="H4" i="6"/>
  <c r="I4" i="6" s="1"/>
  <c r="AC3" i="6"/>
  <c r="AA3" i="6"/>
  <c r="O34" i="5"/>
  <c r="N34" i="5"/>
  <c r="M34" i="5"/>
  <c r="L34" i="5"/>
  <c r="K34" i="5"/>
  <c r="P34" i="5" s="1"/>
  <c r="O33" i="5"/>
  <c r="N33" i="5"/>
  <c r="M33" i="5"/>
  <c r="L33" i="5"/>
  <c r="K33" i="5"/>
  <c r="P33" i="5" s="1"/>
  <c r="O32" i="5"/>
  <c r="N32" i="5"/>
  <c r="M32" i="5"/>
  <c r="L32" i="5"/>
  <c r="Q32" i="5" s="1"/>
  <c r="K32" i="5"/>
  <c r="P32" i="5" s="1"/>
  <c r="O31" i="5"/>
  <c r="N31" i="5"/>
  <c r="M31" i="5"/>
  <c r="L31" i="5"/>
  <c r="K31" i="5"/>
  <c r="P31" i="5" s="1"/>
  <c r="O30" i="5"/>
  <c r="N30" i="5"/>
  <c r="M30" i="5"/>
  <c r="L30" i="5"/>
  <c r="K30" i="5"/>
  <c r="P30" i="5" s="1"/>
  <c r="O29" i="5"/>
  <c r="N29" i="5"/>
  <c r="M29" i="5"/>
  <c r="L29" i="5"/>
  <c r="K29" i="5"/>
  <c r="P29" i="5" s="1"/>
  <c r="O28" i="5"/>
  <c r="N28" i="5"/>
  <c r="M28" i="5"/>
  <c r="L28" i="5"/>
  <c r="Q28" i="5" s="1"/>
  <c r="K28" i="5"/>
  <c r="P28" i="5" s="1"/>
  <c r="O27" i="5"/>
  <c r="N27" i="5"/>
  <c r="M27" i="5"/>
  <c r="L27" i="5"/>
  <c r="K27" i="5"/>
  <c r="P27" i="5" s="1"/>
  <c r="O26" i="5"/>
  <c r="N26" i="5"/>
  <c r="M26" i="5"/>
  <c r="L26" i="5"/>
  <c r="K26" i="5"/>
  <c r="P26" i="5" s="1"/>
  <c r="O25" i="5"/>
  <c r="N25" i="5"/>
  <c r="M25" i="5"/>
  <c r="L25" i="5"/>
  <c r="K25" i="5"/>
  <c r="P25" i="5" s="1"/>
  <c r="O24" i="5"/>
  <c r="N24" i="5"/>
  <c r="Q24" i="5" s="1"/>
  <c r="M24" i="5"/>
  <c r="L24" i="5"/>
  <c r="K24" i="5"/>
  <c r="P24" i="5" s="1"/>
  <c r="P23" i="5"/>
  <c r="O23" i="5"/>
  <c r="N23" i="5"/>
  <c r="M23" i="5"/>
  <c r="L23" i="5"/>
  <c r="K23" i="5"/>
  <c r="O22" i="5"/>
  <c r="N22" i="5"/>
  <c r="M22" i="5"/>
  <c r="L22" i="5"/>
  <c r="K22" i="5"/>
  <c r="P22" i="5" s="1"/>
  <c r="O21" i="5"/>
  <c r="N21" i="5"/>
  <c r="M21" i="5"/>
  <c r="L21" i="5"/>
  <c r="K21" i="5"/>
  <c r="P21" i="5" s="1"/>
  <c r="P20" i="5"/>
  <c r="O20" i="5"/>
  <c r="N20" i="5"/>
  <c r="M20" i="5"/>
  <c r="L20" i="5"/>
  <c r="K20" i="5"/>
  <c r="O19" i="5"/>
  <c r="N19" i="5"/>
  <c r="M19" i="5"/>
  <c r="L19" i="5"/>
  <c r="K19" i="5"/>
  <c r="P19" i="5" s="1"/>
  <c r="O18" i="5"/>
  <c r="N18" i="5"/>
  <c r="M18" i="5"/>
  <c r="L18" i="5"/>
  <c r="K18" i="5"/>
  <c r="P18" i="5" s="1"/>
  <c r="O17" i="5"/>
  <c r="N17" i="5"/>
  <c r="M17" i="5"/>
  <c r="L17" i="5"/>
  <c r="Q17" i="5" s="1"/>
  <c r="K17" i="5"/>
  <c r="P17" i="5" s="1"/>
  <c r="O16" i="5"/>
  <c r="N16" i="5"/>
  <c r="M16" i="5"/>
  <c r="L16" i="5"/>
  <c r="K16" i="5"/>
  <c r="P16" i="5" s="1"/>
  <c r="O15" i="5"/>
  <c r="N15" i="5"/>
  <c r="M15" i="5"/>
  <c r="L15" i="5"/>
  <c r="K15" i="5"/>
  <c r="P15" i="5" s="1"/>
  <c r="O14" i="5"/>
  <c r="N14" i="5"/>
  <c r="M14" i="5"/>
  <c r="L14" i="5"/>
  <c r="K14" i="5"/>
  <c r="P14" i="5" s="1"/>
  <c r="O13" i="5"/>
  <c r="N13" i="5"/>
  <c r="M13" i="5"/>
  <c r="L13" i="5"/>
  <c r="K13" i="5"/>
  <c r="P13" i="5" s="1"/>
  <c r="O12" i="5"/>
  <c r="N12" i="5"/>
  <c r="M12" i="5"/>
  <c r="L12" i="5"/>
  <c r="K12" i="5"/>
  <c r="P12" i="5" s="1"/>
  <c r="O11" i="5"/>
  <c r="N11" i="5"/>
  <c r="M11" i="5"/>
  <c r="L11" i="5"/>
  <c r="K11" i="5"/>
  <c r="P11" i="5" s="1"/>
  <c r="O10" i="5"/>
  <c r="N10" i="5"/>
  <c r="M10" i="5"/>
  <c r="L10" i="5"/>
  <c r="K10" i="5"/>
  <c r="P10" i="5" s="1"/>
  <c r="O9" i="5"/>
  <c r="N9" i="5"/>
  <c r="M9" i="5"/>
  <c r="L9" i="5"/>
  <c r="Q9" i="5" s="1"/>
  <c r="K9" i="5"/>
  <c r="P9" i="5" s="1"/>
  <c r="O8" i="5"/>
  <c r="N8" i="5"/>
  <c r="M8" i="5"/>
  <c r="L8" i="5"/>
  <c r="K8" i="5"/>
  <c r="P8" i="5" s="1"/>
  <c r="O7" i="5"/>
  <c r="N7" i="5"/>
  <c r="M7" i="5"/>
  <c r="L7" i="5"/>
  <c r="K7" i="5"/>
  <c r="P7" i="5" s="1"/>
  <c r="O6" i="5"/>
  <c r="N6" i="5"/>
  <c r="M6" i="5"/>
  <c r="L6" i="5"/>
  <c r="K6" i="5"/>
  <c r="P6" i="5" s="1"/>
  <c r="O5" i="5"/>
  <c r="N5" i="5"/>
  <c r="M5" i="5"/>
  <c r="L5" i="5"/>
  <c r="K5" i="5"/>
  <c r="P5" i="5" s="1"/>
  <c r="O4" i="5"/>
  <c r="N4" i="5"/>
  <c r="M4" i="5"/>
  <c r="L4" i="5"/>
  <c r="K4" i="5"/>
  <c r="P4" i="5" s="1"/>
  <c r="O3" i="5"/>
  <c r="N3" i="5"/>
  <c r="M3" i="5"/>
  <c r="L3" i="5"/>
  <c r="K3" i="5"/>
  <c r="P3" i="5" s="1"/>
  <c r="G35" i="4"/>
  <c r="AM33" i="4"/>
  <c r="AN33" i="4" s="1"/>
  <c r="AJ33" i="4"/>
  <c r="AK33" i="4" s="1"/>
  <c r="AG33" i="4"/>
  <c r="AH33" i="4" s="1"/>
  <c r="AD33" i="4"/>
  <c r="AE33" i="4" s="1"/>
  <c r="AA33" i="4"/>
  <c r="AB33" i="4" s="1"/>
  <c r="X33" i="4"/>
  <c r="Y33" i="4" s="1"/>
  <c r="U33" i="4"/>
  <c r="V33" i="4" s="1"/>
  <c r="R33" i="4"/>
  <c r="S33" i="4" s="1"/>
  <c r="O33" i="4"/>
  <c r="P33" i="4" s="1"/>
  <c r="L33" i="4"/>
  <c r="M33" i="4" s="1"/>
  <c r="I33" i="4"/>
  <c r="J33" i="4" s="1"/>
  <c r="AM32" i="4"/>
  <c r="AN32" i="4" s="1"/>
  <c r="AJ32" i="4"/>
  <c r="AK32" i="4" s="1"/>
  <c r="AG32" i="4"/>
  <c r="AH32" i="4" s="1"/>
  <c r="AD32" i="4"/>
  <c r="AA32" i="4"/>
  <c r="AB32" i="4" s="1"/>
  <c r="X32" i="4"/>
  <c r="Y32" i="4" s="1"/>
  <c r="U32" i="4"/>
  <c r="V32" i="4" s="1"/>
  <c r="R32" i="4"/>
  <c r="O32" i="4"/>
  <c r="P32" i="4" s="1"/>
  <c r="L32" i="4"/>
  <c r="M32" i="4" s="1"/>
  <c r="I32" i="4"/>
  <c r="J32" i="4" s="1"/>
  <c r="AM31" i="4"/>
  <c r="AN31" i="4" s="1"/>
  <c r="AJ31" i="4"/>
  <c r="AK31" i="4" s="1"/>
  <c r="AG31" i="4"/>
  <c r="AH31" i="4" s="1"/>
  <c r="AD31" i="4"/>
  <c r="AE31" i="4" s="1"/>
  <c r="AA31" i="4"/>
  <c r="AB31" i="4" s="1"/>
  <c r="X31" i="4"/>
  <c r="Y31" i="4" s="1"/>
  <c r="U31" i="4"/>
  <c r="V31" i="4" s="1"/>
  <c r="R31" i="4"/>
  <c r="S31" i="4" s="1"/>
  <c r="O31" i="4"/>
  <c r="P31" i="4" s="1"/>
  <c r="L31" i="4"/>
  <c r="M31" i="4" s="1"/>
  <c r="I31" i="4"/>
  <c r="J31" i="4" s="1"/>
  <c r="AM30" i="4"/>
  <c r="AJ30" i="4"/>
  <c r="AG30" i="4"/>
  <c r="AH30" i="4" s="1"/>
  <c r="AD30" i="4"/>
  <c r="AA30" i="4"/>
  <c r="X30" i="4"/>
  <c r="U30" i="4"/>
  <c r="V30" i="4" s="1"/>
  <c r="R30" i="4"/>
  <c r="O30" i="4"/>
  <c r="L30" i="4"/>
  <c r="J30" i="4"/>
  <c r="I30" i="4"/>
  <c r="AM29" i="4"/>
  <c r="AN29" i="4" s="1"/>
  <c r="AJ29" i="4"/>
  <c r="AK29" i="4" s="1"/>
  <c r="AG29" i="4"/>
  <c r="AD29" i="4"/>
  <c r="AE29" i="4" s="1"/>
  <c r="AA29" i="4"/>
  <c r="AB29" i="4" s="1"/>
  <c r="X29" i="4"/>
  <c r="Y29" i="4" s="1"/>
  <c r="U29" i="4"/>
  <c r="R29" i="4"/>
  <c r="S29" i="4" s="1"/>
  <c r="O29" i="4"/>
  <c r="P29" i="4" s="1"/>
  <c r="L29" i="4"/>
  <c r="M29" i="4" s="1"/>
  <c r="I29" i="4"/>
  <c r="AM28" i="4"/>
  <c r="AN28" i="4" s="1"/>
  <c r="AK28" i="4"/>
  <c r="AJ28" i="4"/>
  <c r="AG28" i="4"/>
  <c r="AH28" i="4" s="1"/>
  <c r="AD28" i="4"/>
  <c r="AA28" i="4"/>
  <c r="AB28" i="4" s="1"/>
  <c r="X28" i="4"/>
  <c r="Y28" i="4" s="1"/>
  <c r="U28" i="4"/>
  <c r="V28" i="4" s="1"/>
  <c r="R28" i="4"/>
  <c r="P28" i="4"/>
  <c r="O28" i="4"/>
  <c r="L28" i="4"/>
  <c r="M28" i="4" s="1"/>
  <c r="I28" i="4"/>
  <c r="J28" i="4" s="1"/>
  <c r="AM27" i="4"/>
  <c r="AN27" i="4" s="1"/>
  <c r="AK27" i="4"/>
  <c r="AJ27" i="4"/>
  <c r="AG27" i="4"/>
  <c r="AH27" i="4" s="1"/>
  <c r="AD27" i="4"/>
  <c r="AE27" i="4" s="1"/>
  <c r="AA27" i="4"/>
  <c r="AB27" i="4" s="1"/>
  <c r="X27" i="4"/>
  <c r="Y27" i="4" s="1"/>
  <c r="U27" i="4"/>
  <c r="V27" i="4" s="1"/>
  <c r="R27" i="4"/>
  <c r="S27" i="4" s="1"/>
  <c r="O27" i="4"/>
  <c r="P27" i="4" s="1"/>
  <c r="L27" i="4"/>
  <c r="M27" i="4" s="1"/>
  <c r="I27" i="4"/>
  <c r="J27" i="4" s="1"/>
  <c r="AM26" i="4"/>
  <c r="AN26" i="4" s="1"/>
  <c r="AJ26" i="4"/>
  <c r="AK26" i="4" s="1"/>
  <c r="AG26" i="4"/>
  <c r="AH26" i="4" s="1"/>
  <c r="AD26" i="4"/>
  <c r="AE26" i="4" s="1"/>
  <c r="AB26" i="4"/>
  <c r="AA26" i="4"/>
  <c r="X26" i="4"/>
  <c r="Y26" i="4" s="1"/>
  <c r="U26" i="4"/>
  <c r="V26" i="4" s="1"/>
  <c r="R26" i="4"/>
  <c r="S26" i="4" s="1"/>
  <c r="O26" i="4"/>
  <c r="P26" i="4" s="1"/>
  <c r="L26" i="4"/>
  <c r="M26" i="4" s="1"/>
  <c r="I26" i="4"/>
  <c r="J26" i="4" s="1"/>
  <c r="AM25" i="4"/>
  <c r="AN25" i="4" s="1"/>
  <c r="AJ25" i="4"/>
  <c r="AK25" i="4" s="1"/>
  <c r="AG25" i="4"/>
  <c r="AH25" i="4" s="1"/>
  <c r="AD25" i="4"/>
  <c r="AE25" i="4" s="1"/>
  <c r="AA25" i="4"/>
  <c r="AB25" i="4" s="1"/>
  <c r="X25" i="4"/>
  <c r="Y25" i="4" s="1"/>
  <c r="U25" i="4"/>
  <c r="V25" i="4" s="1"/>
  <c r="R25" i="4"/>
  <c r="S25" i="4" s="1"/>
  <c r="O25" i="4"/>
  <c r="P25" i="4" s="1"/>
  <c r="L25" i="4"/>
  <c r="M25" i="4" s="1"/>
  <c r="I25" i="4"/>
  <c r="J25" i="4" s="1"/>
  <c r="AN24" i="4"/>
  <c r="AM24" i="4"/>
  <c r="AJ24" i="4"/>
  <c r="AK24" i="4" s="1"/>
  <c r="AG24" i="4"/>
  <c r="AH24" i="4" s="1"/>
  <c r="AD24" i="4"/>
  <c r="AE24" i="4" s="1"/>
  <c r="AA24" i="4"/>
  <c r="AB24" i="4" s="1"/>
  <c r="X24" i="4"/>
  <c r="Y24" i="4" s="1"/>
  <c r="U24" i="4"/>
  <c r="V24" i="4" s="1"/>
  <c r="R24" i="4"/>
  <c r="S24" i="4" s="1"/>
  <c r="O24" i="4"/>
  <c r="P24" i="4" s="1"/>
  <c r="L24" i="4"/>
  <c r="M24" i="4" s="1"/>
  <c r="I24" i="4"/>
  <c r="J24" i="4" s="1"/>
  <c r="AM23" i="4"/>
  <c r="AN23" i="4" s="1"/>
  <c r="AK23" i="4"/>
  <c r="AJ23" i="4"/>
  <c r="AG23" i="4"/>
  <c r="AH23" i="4" s="1"/>
  <c r="AD23" i="4"/>
  <c r="AE23" i="4" s="1"/>
  <c r="AA23" i="4"/>
  <c r="AB23" i="4" s="1"/>
  <c r="X23" i="4"/>
  <c r="Y23" i="4" s="1"/>
  <c r="U23" i="4"/>
  <c r="V23" i="4" s="1"/>
  <c r="S23" i="4"/>
  <c r="R23" i="4"/>
  <c r="O23" i="4"/>
  <c r="P23" i="4" s="1"/>
  <c r="L23" i="4"/>
  <c r="M23" i="4" s="1"/>
  <c r="I23" i="4"/>
  <c r="J23" i="4" s="1"/>
  <c r="AM22" i="4"/>
  <c r="AN22" i="4" s="1"/>
  <c r="AJ22" i="4"/>
  <c r="AK22" i="4" s="1"/>
  <c r="AG22" i="4"/>
  <c r="AH22" i="4" s="1"/>
  <c r="AD22" i="4"/>
  <c r="AE22" i="4" s="1"/>
  <c r="AA22" i="4"/>
  <c r="AB22" i="4" s="1"/>
  <c r="X22" i="4"/>
  <c r="Y22" i="4" s="1"/>
  <c r="U22" i="4"/>
  <c r="V22" i="4" s="1"/>
  <c r="R22" i="4"/>
  <c r="S22" i="4" s="1"/>
  <c r="O22" i="4"/>
  <c r="P22" i="4" s="1"/>
  <c r="L22" i="4"/>
  <c r="M22" i="4" s="1"/>
  <c r="J22" i="4"/>
  <c r="I22" i="4"/>
  <c r="AM21" i="4"/>
  <c r="AN21" i="4" s="1"/>
  <c r="AJ21" i="4"/>
  <c r="AK21" i="4" s="1"/>
  <c r="AG21" i="4"/>
  <c r="AH21" i="4" s="1"/>
  <c r="AD21" i="4"/>
  <c r="AE21" i="4" s="1"/>
  <c r="AB21" i="4"/>
  <c r="AA21" i="4"/>
  <c r="X21" i="4"/>
  <c r="Y21" i="4" s="1"/>
  <c r="U21" i="4"/>
  <c r="V21" i="4" s="1"/>
  <c r="R21" i="4"/>
  <c r="S21" i="4" s="1"/>
  <c r="O21" i="4"/>
  <c r="P21" i="4" s="1"/>
  <c r="L21" i="4"/>
  <c r="M21" i="4" s="1"/>
  <c r="I21" i="4"/>
  <c r="J21" i="4" s="1"/>
  <c r="AM20" i="4"/>
  <c r="AN20" i="4" s="1"/>
  <c r="AJ20" i="4"/>
  <c r="AK20" i="4" s="1"/>
  <c r="AG20" i="4"/>
  <c r="AH20" i="4" s="1"/>
  <c r="AD20" i="4"/>
  <c r="AE20" i="4" s="1"/>
  <c r="AA20" i="4"/>
  <c r="AB20" i="4" s="1"/>
  <c r="X20" i="4"/>
  <c r="Y20" i="4" s="1"/>
  <c r="U20" i="4"/>
  <c r="V20" i="4" s="1"/>
  <c r="R20" i="4"/>
  <c r="S20" i="4" s="1"/>
  <c r="O20" i="4"/>
  <c r="P20" i="4" s="1"/>
  <c r="L20" i="4"/>
  <c r="M20" i="4" s="1"/>
  <c r="I20" i="4"/>
  <c r="J20" i="4" s="1"/>
  <c r="AM19" i="4"/>
  <c r="AN19" i="4" s="1"/>
  <c r="AJ19" i="4"/>
  <c r="AK19" i="4" s="1"/>
  <c r="AG19" i="4"/>
  <c r="AH19" i="4" s="1"/>
  <c r="AD19" i="4"/>
  <c r="AE19" i="4" s="1"/>
  <c r="AA19" i="4"/>
  <c r="AB19" i="4" s="1"/>
  <c r="X19" i="4"/>
  <c r="Y19" i="4" s="1"/>
  <c r="U19" i="4"/>
  <c r="V19" i="4" s="1"/>
  <c r="S19" i="4"/>
  <c r="R19" i="4"/>
  <c r="O19" i="4"/>
  <c r="P19" i="4" s="1"/>
  <c r="L19" i="4"/>
  <c r="M19" i="4" s="1"/>
  <c r="I19" i="4"/>
  <c r="J19" i="4" s="1"/>
  <c r="AM18" i="4"/>
  <c r="AN18" i="4" s="1"/>
  <c r="AJ18" i="4"/>
  <c r="AG18" i="4"/>
  <c r="AH18" i="4" s="1"/>
  <c r="AD18" i="4"/>
  <c r="AE18" i="4" s="1"/>
  <c r="AA18" i="4"/>
  <c r="AB18" i="4" s="1"/>
  <c r="X18" i="4"/>
  <c r="U18" i="4"/>
  <c r="V18" i="4" s="1"/>
  <c r="R18" i="4"/>
  <c r="S18" i="4" s="1"/>
  <c r="O18" i="4"/>
  <c r="P18" i="4" s="1"/>
  <c r="L18" i="4"/>
  <c r="J18" i="4"/>
  <c r="I18" i="4"/>
  <c r="AM17" i="4"/>
  <c r="AN17" i="4" s="1"/>
  <c r="AJ17" i="4"/>
  <c r="AK17" i="4" s="1"/>
  <c r="AG17" i="4"/>
  <c r="AH17" i="4" s="1"/>
  <c r="AD17" i="4"/>
  <c r="AE17" i="4" s="1"/>
  <c r="AA17" i="4"/>
  <c r="AB17" i="4" s="1"/>
  <c r="Y17" i="4"/>
  <c r="X17" i="4"/>
  <c r="U17" i="4"/>
  <c r="V17" i="4" s="1"/>
  <c r="R17" i="4"/>
  <c r="S17" i="4" s="1"/>
  <c r="O17" i="4"/>
  <c r="P17" i="4" s="1"/>
  <c r="L17" i="4"/>
  <c r="M17" i="4" s="1"/>
  <c r="I17" i="4"/>
  <c r="J17" i="4" s="1"/>
  <c r="AM16" i="4"/>
  <c r="AN16" i="4" s="1"/>
  <c r="AJ16" i="4"/>
  <c r="AK16" i="4" s="1"/>
  <c r="AG16" i="4"/>
  <c r="AH16" i="4" s="1"/>
  <c r="AD16" i="4"/>
  <c r="AE16" i="4" s="1"/>
  <c r="AA16" i="4"/>
  <c r="AB16" i="4" s="1"/>
  <c r="X16" i="4"/>
  <c r="Y16" i="4" s="1"/>
  <c r="U16" i="4"/>
  <c r="V16" i="4" s="1"/>
  <c r="R16" i="4"/>
  <c r="S16" i="4" s="1"/>
  <c r="O16" i="4"/>
  <c r="P16" i="4" s="1"/>
  <c r="L16" i="4"/>
  <c r="M16" i="4" s="1"/>
  <c r="I16" i="4"/>
  <c r="J16" i="4" s="1"/>
  <c r="AM15" i="4"/>
  <c r="AN15" i="4" s="1"/>
  <c r="AJ15" i="4"/>
  <c r="AK15" i="4" s="1"/>
  <c r="AH15" i="4"/>
  <c r="AG15" i="4"/>
  <c r="AD15" i="4"/>
  <c r="AE15" i="4" s="1"/>
  <c r="AA15" i="4"/>
  <c r="AB15" i="4" s="1"/>
  <c r="X15" i="4"/>
  <c r="Y15" i="4" s="1"/>
  <c r="U15" i="4"/>
  <c r="V15" i="4" s="1"/>
  <c r="R15" i="4"/>
  <c r="S15" i="4" s="1"/>
  <c r="O15" i="4"/>
  <c r="P15" i="4" s="1"/>
  <c r="L15" i="4"/>
  <c r="M15" i="4" s="1"/>
  <c r="I15" i="4"/>
  <c r="J15" i="4" s="1"/>
  <c r="AM14" i="4"/>
  <c r="AN14" i="4" s="1"/>
  <c r="AJ14" i="4"/>
  <c r="AK14" i="4" s="1"/>
  <c r="AG14" i="4"/>
  <c r="AH14" i="4" s="1"/>
  <c r="AD14" i="4"/>
  <c r="AE14" i="4" s="1"/>
  <c r="AA14" i="4"/>
  <c r="AB14" i="4" s="1"/>
  <c r="X14" i="4"/>
  <c r="Y14" i="4" s="1"/>
  <c r="U14" i="4"/>
  <c r="V14" i="4" s="1"/>
  <c r="R14" i="4"/>
  <c r="S14" i="4" s="1"/>
  <c r="O14" i="4"/>
  <c r="P14" i="4" s="1"/>
  <c r="L14" i="4"/>
  <c r="M14" i="4" s="1"/>
  <c r="I14" i="4"/>
  <c r="J14" i="4" s="1"/>
  <c r="AM13" i="4"/>
  <c r="AN13" i="4" s="1"/>
  <c r="AJ13" i="4"/>
  <c r="AK13" i="4" s="1"/>
  <c r="AG13" i="4"/>
  <c r="AH13" i="4" s="1"/>
  <c r="AD13" i="4"/>
  <c r="AE13" i="4" s="1"/>
  <c r="AA13" i="4"/>
  <c r="AB13" i="4" s="1"/>
  <c r="X13" i="4"/>
  <c r="Y13" i="4" s="1"/>
  <c r="U13" i="4"/>
  <c r="V13" i="4" s="1"/>
  <c r="R13" i="4"/>
  <c r="S13" i="4" s="1"/>
  <c r="O13" i="4"/>
  <c r="P13" i="4" s="1"/>
  <c r="L13" i="4"/>
  <c r="M13" i="4" s="1"/>
  <c r="I13" i="4"/>
  <c r="J13" i="4" s="1"/>
  <c r="AM12" i="4"/>
  <c r="AN12" i="4" s="1"/>
  <c r="AJ12" i="4"/>
  <c r="AK12" i="4" s="1"/>
  <c r="AG12" i="4"/>
  <c r="AH12" i="4" s="1"/>
  <c r="AD12" i="4"/>
  <c r="AE12" i="4" s="1"/>
  <c r="AA12" i="4"/>
  <c r="AB12" i="4" s="1"/>
  <c r="X12" i="4"/>
  <c r="Y12" i="4" s="1"/>
  <c r="U12" i="4"/>
  <c r="V12" i="4" s="1"/>
  <c r="R12" i="4"/>
  <c r="S12" i="4" s="1"/>
  <c r="O12" i="4"/>
  <c r="P12" i="4" s="1"/>
  <c r="L12" i="4"/>
  <c r="M12" i="4" s="1"/>
  <c r="J12" i="4"/>
  <c r="I12" i="4"/>
  <c r="AM11" i="4"/>
  <c r="AN11" i="4" s="1"/>
  <c r="AJ11" i="4"/>
  <c r="AK11" i="4" s="1"/>
  <c r="AG11" i="4"/>
  <c r="AH11" i="4" s="1"/>
  <c r="AD11" i="4"/>
  <c r="AE11" i="4" s="1"/>
  <c r="AA11" i="4"/>
  <c r="AB11" i="4" s="1"/>
  <c r="Y11" i="4"/>
  <c r="X11" i="4"/>
  <c r="U11" i="4"/>
  <c r="V11" i="4" s="1"/>
  <c r="R11" i="4"/>
  <c r="S11" i="4" s="1"/>
  <c r="O11" i="4"/>
  <c r="P11" i="4" s="1"/>
  <c r="L11" i="4"/>
  <c r="M11" i="4" s="1"/>
  <c r="I11" i="4"/>
  <c r="J11" i="4" s="1"/>
  <c r="AM10" i="4"/>
  <c r="AN10" i="4" s="1"/>
  <c r="AJ10" i="4"/>
  <c r="AK10" i="4" s="1"/>
  <c r="AG10" i="4"/>
  <c r="AH10" i="4" s="1"/>
  <c r="AD10" i="4"/>
  <c r="AE10" i="4" s="1"/>
  <c r="AA10" i="4"/>
  <c r="AB10" i="4" s="1"/>
  <c r="X10" i="4"/>
  <c r="Y10" i="4" s="1"/>
  <c r="U10" i="4"/>
  <c r="V10" i="4" s="1"/>
  <c r="R10" i="4"/>
  <c r="S10" i="4" s="1"/>
  <c r="O10" i="4"/>
  <c r="P10" i="4" s="1"/>
  <c r="L10" i="4"/>
  <c r="M10" i="4" s="1"/>
  <c r="I10" i="4"/>
  <c r="J10" i="4" s="1"/>
  <c r="AM9" i="4"/>
  <c r="AN9" i="4" s="1"/>
  <c r="AJ9" i="4"/>
  <c r="AK9" i="4" s="1"/>
  <c r="AG9" i="4"/>
  <c r="AH9" i="4" s="1"/>
  <c r="AD9" i="4"/>
  <c r="AE9" i="4" s="1"/>
  <c r="AA9" i="4"/>
  <c r="AB9" i="4" s="1"/>
  <c r="X9" i="4"/>
  <c r="Y9" i="4" s="1"/>
  <c r="U9" i="4"/>
  <c r="V9" i="4" s="1"/>
  <c r="R9" i="4"/>
  <c r="S9" i="4" s="1"/>
  <c r="O9" i="4"/>
  <c r="P9" i="4" s="1"/>
  <c r="L9" i="4"/>
  <c r="M9" i="4" s="1"/>
  <c r="I9" i="4"/>
  <c r="J9" i="4" s="1"/>
  <c r="AM8" i="4"/>
  <c r="AN8" i="4" s="1"/>
  <c r="AK8" i="4"/>
  <c r="AJ8" i="4"/>
  <c r="AG8" i="4"/>
  <c r="AH8" i="4" s="1"/>
  <c r="AD8" i="4"/>
  <c r="AE8" i="4" s="1"/>
  <c r="AA8" i="4"/>
  <c r="AB8" i="4" s="1"/>
  <c r="X8" i="4"/>
  <c r="Y8" i="4" s="1"/>
  <c r="U8" i="4"/>
  <c r="V8" i="4" s="1"/>
  <c r="R8" i="4"/>
  <c r="S8" i="4" s="1"/>
  <c r="O8" i="4"/>
  <c r="P8" i="4" s="1"/>
  <c r="L8" i="4"/>
  <c r="M8" i="4" s="1"/>
  <c r="I8" i="4"/>
  <c r="J8" i="4" s="1"/>
  <c r="AM7" i="4"/>
  <c r="AN7" i="4" s="1"/>
  <c r="AJ7" i="4"/>
  <c r="AK7" i="4" s="1"/>
  <c r="AG7" i="4"/>
  <c r="AH7" i="4" s="1"/>
  <c r="AD7" i="4"/>
  <c r="AE7" i="4" s="1"/>
  <c r="AA7" i="4"/>
  <c r="AB7" i="4" s="1"/>
  <c r="X7" i="4"/>
  <c r="Y7" i="4" s="1"/>
  <c r="U7" i="4"/>
  <c r="V7" i="4" s="1"/>
  <c r="R7" i="4"/>
  <c r="S7" i="4" s="1"/>
  <c r="O7" i="4"/>
  <c r="P7" i="4" s="1"/>
  <c r="L7" i="4"/>
  <c r="M7" i="4" s="1"/>
  <c r="I7" i="4"/>
  <c r="J7" i="4" s="1"/>
  <c r="AM6" i="4"/>
  <c r="AN6" i="4" s="1"/>
  <c r="AK6" i="4"/>
  <c r="AJ6" i="4"/>
  <c r="AG6" i="4"/>
  <c r="AH6" i="4" s="1"/>
  <c r="AD6" i="4"/>
  <c r="AE6" i="4" s="1"/>
  <c r="AA6" i="4"/>
  <c r="AB6" i="4" s="1"/>
  <c r="X6" i="4"/>
  <c r="Y6" i="4" s="1"/>
  <c r="U6" i="4"/>
  <c r="V6" i="4" s="1"/>
  <c r="R6" i="4"/>
  <c r="S6" i="4" s="1"/>
  <c r="O6" i="4"/>
  <c r="P6" i="4" s="1"/>
  <c r="L6" i="4"/>
  <c r="M6" i="4" s="1"/>
  <c r="I6" i="4"/>
  <c r="J6" i="4" s="1"/>
  <c r="AM5" i="4"/>
  <c r="AN5" i="4" s="1"/>
  <c r="AJ5" i="4"/>
  <c r="AK5" i="4" s="1"/>
  <c r="AG5" i="4"/>
  <c r="AH5" i="4" s="1"/>
  <c r="AD5" i="4"/>
  <c r="AE5" i="4" s="1"/>
  <c r="AA5" i="4"/>
  <c r="AB5" i="4" s="1"/>
  <c r="X5" i="4"/>
  <c r="Y5" i="4" s="1"/>
  <c r="U5" i="4"/>
  <c r="V5" i="4" s="1"/>
  <c r="R5" i="4"/>
  <c r="S5" i="4" s="1"/>
  <c r="O5" i="4"/>
  <c r="P5" i="4" s="1"/>
  <c r="L5" i="4"/>
  <c r="M5" i="4" s="1"/>
  <c r="J5" i="4"/>
  <c r="I5" i="4"/>
  <c r="AN4" i="4"/>
  <c r="AM4" i="4"/>
  <c r="AJ4" i="4"/>
  <c r="AK4" i="4" s="1"/>
  <c r="AG4" i="4"/>
  <c r="AH4" i="4" s="1"/>
  <c r="AD4" i="4"/>
  <c r="AE4" i="4" s="1"/>
  <c r="AA4" i="4"/>
  <c r="AB4" i="4" s="1"/>
  <c r="X4" i="4"/>
  <c r="Y4" i="4" s="1"/>
  <c r="U4" i="4"/>
  <c r="V4" i="4" s="1"/>
  <c r="R4" i="4"/>
  <c r="S4" i="4" s="1"/>
  <c r="O4" i="4"/>
  <c r="P4" i="4" s="1"/>
  <c r="L4" i="4"/>
  <c r="M4" i="4" s="1"/>
  <c r="I4" i="4"/>
  <c r="J4" i="4" s="1"/>
  <c r="AM3" i="4"/>
  <c r="AN3" i="4" s="1"/>
  <c r="AJ3" i="4"/>
  <c r="AK3" i="4" s="1"/>
  <c r="AG3" i="4"/>
  <c r="AD3" i="4"/>
  <c r="AE3" i="4" s="1"/>
  <c r="AA3" i="4"/>
  <c r="AB3" i="4" s="1"/>
  <c r="X3" i="4"/>
  <c r="Y3" i="4" s="1"/>
  <c r="U3" i="4"/>
  <c r="V3" i="4" s="1"/>
  <c r="R3" i="4"/>
  <c r="S3" i="4" s="1"/>
  <c r="O3" i="4"/>
  <c r="P3" i="4" s="1"/>
  <c r="L3" i="4"/>
  <c r="M3" i="4" s="1"/>
  <c r="I3" i="4"/>
  <c r="J3" i="4" s="1"/>
  <c r="AM2" i="4"/>
  <c r="AN2" i="4" s="1"/>
  <c r="AJ2" i="4"/>
  <c r="AK2" i="4" s="1"/>
  <c r="AG2" i="4"/>
  <c r="AH2" i="4" s="1"/>
  <c r="AD2" i="4"/>
  <c r="AE2" i="4" s="1"/>
  <c r="AA2" i="4"/>
  <c r="AB2" i="4" s="1"/>
  <c r="X2" i="4"/>
  <c r="Y2" i="4" s="1"/>
  <c r="U2" i="4"/>
  <c r="V2" i="4" s="1"/>
  <c r="R2" i="4"/>
  <c r="S2" i="4" s="1"/>
  <c r="O2" i="4"/>
  <c r="P2" i="4" s="1"/>
  <c r="L2" i="4"/>
  <c r="M2" i="4" s="1"/>
  <c r="J2" i="4"/>
  <c r="I2" i="4"/>
  <c r="G8" i="2"/>
  <c r="J8" i="2" s="1"/>
  <c r="G7" i="2"/>
  <c r="J7" i="2" s="1"/>
  <c r="J6" i="2"/>
  <c r="G6" i="2"/>
  <c r="I6" i="2" s="1"/>
  <c r="G5" i="2"/>
  <c r="J5" i="2" s="1"/>
  <c r="G4" i="2"/>
  <c r="J4" i="2" s="1"/>
  <c r="AB6" i="6" l="1"/>
  <c r="AD3" i="6"/>
  <c r="AB3" i="6"/>
  <c r="AB4" i="6"/>
  <c r="AB5" i="6"/>
  <c r="AD4" i="6"/>
  <c r="AD5" i="6"/>
  <c r="AD6" i="6"/>
  <c r="Q21" i="5"/>
  <c r="Q14" i="5"/>
  <c r="Q11" i="5"/>
  <c r="Q29" i="5"/>
  <c r="Q8" i="5"/>
  <c r="Q16" i="5"/>
  <c r="Q4" i="5"/>
  <c r="Q7" i="5"/>
  <c r="Q25" i="5"/>
  <c r="Q33" i="5"/>
  <c r="Q5" i="5"/>
  <c r="Q31" i="5"/>
  <c r="Q18" i="5"/>
  <c r="Q20" i="5"/>
  <c r="Q23" i="5"/>
  <c r="Q27" i="5"/>
  <c r="Q30" i="5"/>
  <c r="Q34" i="5"/>
  <c r="Q3" i="5"/>
  <c r="Q6" i="5"/>
  <c r="Q10" i="5"/>
  <c r="Q13" i="5"/>
  <c r="Q12" i="5"/>
  <c r="Q15" i="5"/>
  <c r="Q19" i="5"/>
  <c r="Q22" i="5"/>
  <c r="Q26" i="5"/>
  <c r="R42" i="4"/>
  <c r="AE42" i="4"/>
  <c r="P39" i="4"/>
  <c r="AD39" i="4"/>
  <c r="L41" i="4"/>
  <c r="Y41" i="4"/>
  <c r="AM41" i="4"/>
  <c r="U43" i="4"/>
  <c r="AM43" i="4"/>
  <c r="Y40" i="4"/>
  <c r="S42" i="4"/>
  <c r="AG42" i="4"/>
  <c r="R39" i="4"/>
  <c r="AG39" i="4"/>
  <c r="M41" i="4"/>
  <c r="AA41" i="4"/>
  <c r="AN41" i="4"/>
  <c r="V43" i="4"/>
  <c r="I40" i="4"/>
  <c r="AB40" i="4"/>
  <c r="U42" i="4"/>
  <c r="AH42" i="4"/>
  <c r="U39" i="4"/>
  <c r="AH39" i="4"/>
  <c r="O41" i="4"/>
  <c r="AB41" i="4"/>
  <c r="X43" i="4"/>
  <c r="J40" i="4"/>
  <c r="AD40" i="4"/>
  <c r="AE32" i="4"/>
  <c r="AE40" i="4" s="1"/>
  <c r="AN37" i="4"/>
  <c r="I42" i="4"/>
  <c r="V42" i="4"/>
  <c r="AJ42" i="4"/>
  <c r="I39" i="4"/>
  <c r="V39" i="4"/>
  <c r="AJ39" i="4"/>
  <c r="P41" i="4"/>
  <c r="AD41" i="4"/>
  <c r="I43" i="4"/>
  <c r="AA43" i="4"/>
  <c r="M40" i="4"/>
  <c r="AG40" i="4"/>
  <c r="P37" i="4"/>
  <c r="AG37" i="4"/>
  <c r="AH3" i="4"/>
  <c r="J42" i="4"/>
  <c r="X42" i="4"/>
  <c r="AM42" i="4"/>
  <c r="J39" i="4"/>
  <c r="X39" i="4"/>
  <c r="AK39" i="4"/>
  <c r="R41" i="4"/>
  <c r="AE41" i="4"/>
  <c r="J43" i="4"/>
  <c r="AD43" i="4"/>
  <c r="AE30" i="4"/>
  <c r="AE43" i="4" s="1"/>
  <c r="P40" i="4"/>
  <c r="AH40" i="4"/>
  <c r="AG35" i="4"/>
  <c r="AG36" i="4"/>
  <c r="L42" i="4"/>
  <c r="AA42" i="4"/>
  <c r="AN42" i="4"/>
  <c r="L39" i="4"/>
  <c r="Y39" i="4"/>
  <c r="AM39" i="4"/>
  <c r="S41" i="4"/>
  <c r="AG41" i="4"/>
  <c r="L43" i="4"/>
  <c r="AG43" i="4"/>
  <c r="R40" i="4"/>
  <c r="S32" i="4"/>
  <c r="S40" i="4" s="1"/>
  <c r="AK40" i="4"/>
  <c r="AB37" i="4"/>
  <c r="V36" i="4"/>
  <c r="O42" i="4"/>
  <c r="AB42" i="4"/>
  <c r="M39" i="4"/>
  <c r="AA39" i="4"/>
  <c r="AN39" i="4"/>
  <c r="U41" i="4"/>
  <c r="AJ41" i="4"/>
  <c r="O43" i="4"/>
  <c r="AH43" i="4"/>
  <c r="U40" i="4"/>
  <c r="AN40" i="4"/>
  <c r="J36" i="4"/>
  <c r="AH36" i="4"/>
  <c r="P42" i="4"/>
  <c r="AD42" i="4"/>
  <c r="O39" i="4"/>
  <c r="AB39" i="4"/>
  <c r="I41" i="4"/>
  <c r="X41" i="4"/>
  <c r="AK41" i="4"/>
  <c r="R43" i="4"/>
  <c r="S30" i="4"/>
  <c r="S43" i="4" s="1"/>
  <c r="AJ43" i="4"/>
  <c r="V40" i="4"/>
  <c r="L40" i="4"/>
  <c r="X40" i="4"/>
  <c r="AJ40" i="4"/>
  <c r="M18" i="4"/>
  <c r="M42" i="4" s="1"/>
  <c r="Y18" i="4"/>
  <c r="Y42" i="4" s="1"/>
  <c r="AK18" i="4"/>
  <c r="AK42" i="4" s="1"/>
  <c r="S28" i="4"/>
  <c r="S39" i="4" s="1"/>
  <c r="AE28" i="4"/>
  <c r="AE39" i="4" s="1"/>
  <c r="J29" i="4"/>
  <c r="J41" i="4" s="1"/>
  <c r="V29" i="4"/>
  <c r="V41" i="4" s="1"/>
  <c r="AH29" i="4"/>
  <c r="AH41" i="4" s="1"/>
  <c r="M30" i="4"/>
  <c r="M43" i="4" s="1"/>
  <c r="Y30" i="4"/>
  <c r="Y43" i="4" s="1"/>
  <c r="AK30" i="4"/>
  <c r="AK43" i="4" s="1"/>
  <c r="O40" i="4"/>
  <c r="AA40" i="4"/>
  <c r="AM40" i="4"/>
  <c r="P30" i="4"/>
  <c r="P43" i="4" s="1"/>
  <c r="AB30" i="4"/>
  <c r="AB43" i="4" s="1"/>
  <c r="AN30" i="4"/>
  <c r="AN43" i="4" s="1"/>
  <c r="I4" i="2"/>
  <c r="I7" i="2"/>
  <c r="I8" i="2"/>
  <c r="I5" i="2"/>
  <c r="M36" i="4" l="1"/>
  <c r="AB35" i="4"/>
  <c r="Y36" i="4"/>
  <c r="J35" i="4"/>
  <c r="Y35" i="4"/>
  <c r="M35" i="4"/>
  <c r="J37" i="4"/>
  <c r="AE37" i="4"/>
  <c r="AN35" i="4"/>
  <c r="P36" i="4"/>
  <c r="AN36" i="4"/>
  <c r="AK36" i="4"/>
  <c r="P35" i="4"/>
  <c r="V37" i="4"/>
  <c r="Y37" i="4"/>
  <c r="AK37" i="4"/>
  <c r="AK35" i="4"/>
  <c r="AE36" i="4"/>
  <c r="S37" i="4"/>
  <c r="M37" i="4"/>
  <c r="AE35" i="4"/>
  <c r="S35" i="4"/>
  <c r="AH35" i="4"/>
  <c r="V35" i="4"/>
  <c r="AH37" i="4"/>
  <c r="AB36" i="4"/>
  <c r="S3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Reviewer</author>
  </authors>
  <commentList>
    <comment ref="F4" authorId="0" shapeId="0" xr:uid="{C48E0E1B-98E1-421D-B910-90B0E9E47D02}">
      <text>
        <r>
          <rPr>
            <b/>
            <sz val="9"/>
            <color indexed="81"/>
            <rFont val="Tahoma"/>
            <family val="2"/>
          </rPr>
          <t>Reviewer:</t>
        </r>
        <r>
          <rPr>
            <sz val="9"/>
            <color indexed="81"/>
            <rFont val="Tahoma"/>
            <family val="2"/>
          </rPr>
          <t xml:space="preserve">
precision seeder could not go up to 80 - the max was 60</t>
        </r>
      </text>
    </comment>
  </commentList>
</comments>
</file>

<file path=xl/sharedStrings.xml><?xml version="1.0" encoding="utf-8"?>
<sst xmlns="http://schemas.openxmlformats.org/spreadsheetml/2006/main" count="752" uniqueCount="109">
  <si>
    <t>NORTH</t>
  </si>
  <si>
    <t>→</t>
  </si>
  <si>
    <t>Plot</t>
  </si>
  <si>
    <t>Crop</t>
  </si>
  <si>
    <t>Seeder</t>
  </si>
  <si>
    <t>Seed treat</t>
  </si>
  <si>
    <t>Population</t>
  </si>
  <si>
    <t>Faba</t>
  </si>
  <si>
    <t>Border</t>
  </si>
  <si>
    <t>Cone</t>
  </si>
  <si>
    <t>Not graded</t>
  </si>
  <si>
    <t>C</t>
  </si>
  <si>
    <t>Graded</t>
  </si>
  <si>
    <t>Precision</t>
  </si>
  <si>
    <t>P</t>
  </si>
  <si>
    <t>Canola</t>
  </si>
  <si>
    <r>
      <rPr>
        <sz val="10"/>
        <color indexed="8"/>
        <rFont val="Calibri"/>
        <family val="2"/>
      </rPr>
      <t>←</t>
    </r>
    <r>
      <rPr>
        <sz val="10"/>
        <color indexed="8"/>
        <rFont val="Arial"/>
        <family val="2"/>
      </rPr>
      <t>10</t>
    </r>
    <r>
      <rPr>
        <sz val="10"/>
        <color indexed="8"/>
        <rFont val="Calibri"/>
        <family val="2"/>
      </rPr>
      <t>→</t>
    </r>
  </si>
  <si>
    <r>
      <rPr>
        <sz val="10"/>
        <color indexed="8"/>
        <rFont val="Calibri"/>
        <family val="2"/>
      </rPr>
      <t>←</t>
    </r>
    <r>
      <rPr>
        <sz val="10"/>
        <color indexed="8"/>
        <rFont val="Arial"/>
        <family val="2"/>
      </rPr>
      <t>15</t>
    </r>
    <r>
      <rPr>
        <sz val="10"/>
        <color indexed="8"/>
        <rFont val="Calibri"/>
        <family val="2"/>
      </rPr>
      <t>→</t>
    </r>
  </si>
  <si>
    <r>
      <rPr>
        <sz val="10"/>
        <color indexed="8"/>
        <rFont val="Calibri"/>
        <family val="2"/>
      </rPr>
      <t>←</t>
    </r>
    <r>
      <rPr>
        <sz val="10"/>
        <color indexed="8"/>
        <rFont val="Arial"/>
        <family val="2"/>
      </rPr>
      <t>55</t>
    </r>
    <r>
      <rPr>
        <sz val="10"/>
        <color indexed="8"/>
        <rFont val="Calibri"/>
        <family val="2"/>
      </rPr>
      <t>→</t>
    </r>
  </si>
  <si>
    <t>Treatment</t>
  </si>
  <si>
    <t>Seed wt</t>
  </si>
  <si>
    <t>Plants/m2</t>
  </si>
  <si>
    <t>Plot area</t>
  </si>
  <si>
    <t>g/plot</t>
  </si>
  <si>
    <t>Plots</t>
  </si>
  <si>
    <t>total seed</t>
  </si>
  <si>
    <t>kg/ha</t>
  </si>
  <si>
    <t>handweeded plots maily for ryegrass</t>
  </si>
  <si>
    <t>Post sowing N</t>
  </si>
  <si>
    <t>Trails sown 24 May 2019</t>
  </si>
  <si>
    <t>Hand spread urea - 45 kgN/ha</t>
  </si>
  <si>
    <t>Hyola 559TT</t>
  </si>
  <si>
    <t>Establsihment counts</t>
  </si>
  <si>
    <t>The number of seedligns in the middle two rows along 3 m row length were counted</t>
  </si>
  <si>
    <t>A tape measure was placed between rows 3 and 4 and seedling between 3m and 6 m were counted (=middle 3 m or plot)</t>
  </si>
  <si>
    <t>A tent peg was used to position the tape at he end of the plot and the same postion was used for every measurement</t>
  </si>
  <si>
    <t>Counts were taken every 2 days until there was little furhter change</t>
  </si>
  <si>
    <t>A final count was taben 11 days after the second last count</t>
  </si>
  <si>
    <t>Canola emergrnce was defined when the cotyledons had appeared</t>
  </si>
  <si>
    <t>Faba bean emergenece was defined when the epicotyl had emerged</t>
  </si>
  <si>
    <t>After each count soil mositure was measured with the soil moisture probe in the centr of the plot</t>
  </si>
  <si>
    <t>AT the final emergence count additional counts were taken from 4 rows between 2m and 8 m (ie 6 m row x 4 rows)</t>
  </si>
  <si>
    <t>Data for each row were recored separately</t>
  </si>
  <si>
    <t>PlotNo:0</t>
  </si>
  <si>
    <t>Block!</t>
  </si>
  <si>
    <t>Seeder!</t>
  </si>
  <si>
    <t>Density!</t>
  </si>
  <si>
    <t>Target</t>
  </si>
  <si>
    <t>Count 31 May</t>
  </si>
  <si>
    <t>Count_2Jun</t>
  </si>
  <si>
    <t>No_m2_2Jun</t>
  </si>
  <si>
    <t>Est%_2Jun</t>
  </si>
  <si>
    <t>Count_4June</t>
  </si>
  <si>
    <t>No_m2 4 June</t>
  </si>
  <si>
    <t>Est%_4Jun</t>
  </si>
  <si>
    <t>Count_6Jun</t>
  </si>
  <si>
    <t>No_m2 6 June</t>
  </si>
  <si>
    <t>Est%_6Jun</t>
  </si>
  <si>
    <t>Count_8Jun</t>
  </si>
  <si>
    <t>No_m2_8Jun</t>
  </si>
  <si>
    <t>Est%_8Jun</t>
  </si>
  <si>
    <t>Count_10Jun</t>
  </si>
  <si>
    <t>No_m2_10Jun</t>
  </si>
  <si>
    <t>Est%_10JUn</t>
  </si>
  <si>
    <t>Count_11Jun</t>
  </si>
  <si>
    <t>No_m2_11Jun</t>
  </si>
  <si>
    <t>Est%_11JUn</t>
  </si>
  <si>
    <t>Count_13Jun</t>
  </si>
  <si>
    <t>No_m2_13Jun</t>
  </si>
  <si>
    <t>Est%_13JUn</t>
  </si>
  <si>
    <t>Count_15Jun</t>
  </si>
  <si>
    <t>No_m2_15Jun</t>
  </si>
  <si>
    <t>Est%_15JUn</t>
  </si>
  <si>
    <t>Count_17Jun</t>
  </si>
  <si>
    <t>No_m2_17Jun</t>
  </si>
  <si>
    <t>Est%_17JUn</t>
  </si>
  <si>
    <t>Count_19Jun</t>
  </si>
  <si>
    <t>No_m2_19Jun</t>
  </si>
  <si>
    <t>Est%_19JUn</t>
  </si>
  <si>
    <t>Count_28Jun</t>
  </si>
  <si>
    <t>No_m2_28Jun</t>
  </si>
  <si>
    <t>Est%_28JUn</t>
  </si>
  <si>
    <t>Plant counts fronm 2 x 3m rows</t>
  </si>
  <si>
    <t>Rows were rows 3 and 4</t>
  </si>
  <si>
    <t>Samples taken from the 3-6m range from each plot</t>
  </si>
  <si>
    <t>Area sampled = 3m x 0.25m x 2 = 1.5m2</t>
  </si>
  <si>
    <t>Mean</t>
  </si>
  <si>
    <t>All</t>
  </si>
  <si>
    <t>Count (6 m per row)</t>
  </si>
  <si>
    <t>No/m2</t>
  </si>
  <si>
    <t>2 rows x 3 m sample</t>
  </si>
  <si>
    <t>Row1</t>
  </si>
  <si>
    <t>Row2</t>
  </si>
  <si>
    <t>Row3</t>
  </si>
  <si>
    <t>Row4</t>
  </si>
  <si>
    <t>Sum</t>
  </si>
  <si>
    <t>Total</t>
  </si>
  <si>
    <t>CV%</t>
  </si>
  <si>
    <t>Rep!</t>
  </si>
  <si>
    <t>Plot yield</t>
  </si>
  <si>
    <t>Harv length</t>
  </si>
  <si>
    <t>Harvest area</t>
  </si>
  <si>
    <t>Yield kg_ha</t>
  </si>
  <si>
    <t>Plant_m2</t>
  </si>
  <si>
    <t>Est%</t>
  </si>
  <si>
    <t>Seed No</t>
  </si>
  <si>
    <t>Plants</t>
  </si>
  <si>
    <t>GY</t>
  </si>
  <si>
    <t>1000 seeds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</si>
</sst>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</font>
    <font>
      <b/>
      <sz val="10"/>
      <color theme="1"/>
      <name val="Arial"/>
      <family val="2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0" borderId="0" xfId="0" applyFont="1" applyFill="1" applyBorder="1"/>
    <xf numFmtId="0" fontId="1" fillId="3" borderId="1" xfId="0" applyFont="1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5" borderId="1" xfId="0" applyFont="1" applyFill="1" applyBorder="1"/>
    <xf numFmtId="0" fontId="1" fillId="0" borderId="2" xfId="0" applyFont="1" applyBorder="1"/>
    <xf numFmtId="0" fontId="1" fillId="0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/>
    <xf numFmtId="164" fontId="0" fillId="0" borderId="0" xfId="0" applyNumberFormat="1"/>
    <xf numFmtId="16" fontId="0" fillId="0" borderId="0" xfId="0" applyNumberFormat="1"/>
    <xf numFmtId="1" fontId="0" fillId="0" borderId="0" xfId="0" applyNumberFormat="1"/>
    <xf numFmtId="0" fontId="7" fillId="0" borderId="0" xfId="0" applyFont="1"/>
    <xf numFmtId="0" fontId="8" fillId="0" borderId="0" xfId="0" applyFont="1"/>
    <xf numFmtId="0" fontId="1" fillId="0" borderId="0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Fill="1"/>
    <xf numFmtId="0" fontId="8" fillId="0" borderId="0" xfId="0" applyFont="1" applyFill="1"/>
    <xf numFmtId="0" fontId="8" fillId="0" borderId="0" xfId="0" applyFont="1" applyFill="1" applyBorder="1"/>
    <xf numFmtId="0" fontId="1" fillId="7" borderId="4" xfId="0" applyFont="1" applyFill="1" applyBorder="1" applyAlignment="1">
      <alignment horizontal="right"/>
    </xf>
    <xf numFmtId="0" fontId="1" fillId="7" borderId="4" xfId="0" applyFont="1" applyFill="1" applyBorder="1"/>
    <xf numFmtId="0" fontId="1" fillId="7" borderId="4" xfId="0" applyFont="1" applyFill="1" applyBorder="1" applyAlignment="1">
      <alignment horizontal="center"/>
    </xf>
    <xf numFmtId="0" fontId="0" fillId="7" borderId="4" xfId="0" applyFill="1" applyBorder="1"/>
    <xf numFmtId="0" fontId="0" fillId="0" borderId="4" xfId="0" applyFill="1" applyBorder="1"/>
    <xf numFmtId="0" fontId="1" fillId="0" borderId="4" xfId="0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center"/>
    </xf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3022747156605425E-3"/>
                  <c:y val="-0.3242147856517935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56925328083989502"/>
                  <c:y val="-0.3528878681831437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'[1]Canola 6m counts'!$P$3:$P$34</c:f>
              <c:numCache>
                <c:formatCode>0</c:formatCode>
                <c:ptCount val="32"/>
                <c:pt idx="0">
                  <c:v>8.8333333333333339</c:v>
                </c:pt>
                <c:pt idx="1">
                  <c:v>10.666666666666666</c:v>
                </c:pt>
                <c:pt idx="2">
                  <c:v>34</c:v>
                </c:pt>
                <c:pt idx="3">
                  <c:v>38</c:v>
                </c:pt>
                <c:pt idx="4">
                  <c:v>24.333333333333332</c:v>
                </c:pt>
                <c:pt idx="5">
                  <c:v>11.333333333333334</c:v>
                </c:pt>
                <c:pt idx="6">
                  <c:v>4</c:v>
                </c:pt>
                <c:pt idx="7">
                  <c:v>16.5</c:v>
                </c:pt>
                <c:pt idx="8">
                  <c:v>18.166666666666668</c:v>
                </c:pt>
                <c:pt idx="9">
                  <c:v>9</c:v>
                </c:pt>
                <c:pt idx="10">
                  <c:v>8.8333333333333339</c:v>
                </c:pt>
                <c:pt idx="11">
                  <c:v>35.333333333333336</c:v>
                </c:pt>
                <c:pt idx="12">
                  <c:v>11.666666666666666</c:v>
                </c:pt>
                <c:pt idx="13">
                  <c:v>35.333333333333336</c:v>
                </c:pt>
                <c:pt idx="14">
                  <c:v>5.5</c:v>
                </c:pt>
                <c:pt idx="15">
                  <c:v>20.333333333333332</c:v>
                </c:pt>
                <c:pt idx="16">
                  <c:v>36.166666666666664</c:v>
                </c:pt>
                <c:pt idx="17">
                  <c:v>45.166666666666664</c:v>
                </c:pt>
                <c:pt idx="18">
                  <c:v>10</c:v>
                </c:pt>
                <c:pt idx="19">
                  <c:v>6</c:v>
                </c:pt>
                <c:pt idx="20">
                  <c:v>27.166666666666668</c:v>
                </c:pt>
                <c:pt idx="21">
                  <c:v>9.8333333333333339</c:v>
                </c:pt>
                <c:pt idx="22">
                  <c:v>11.833333333333334</c:v>
                </c:pt>
                <c:pt idx="23">
                  <c:v>17.666666666666668</c:v>
                </c:pt>
                <c:pt idx="24">
                  <c:v>5</c:v>
                </c:pt>
                <c:pt idx="25">
                  <c:v>20.333333333333332</c:v>
                </c:pt>
                <c:pt idx="26">
                  <c:v>9</c:v>
                </c:pt>
                <c:pt idx="27">
                  <c:v>23</c:v>
                </c:pt>
                <c:pt idx="28">
                  <c:v>39.666666666666664</c:v>
                </c:pt>
                <c:pt idx="29">
                  <c:v>34.833333333333336</c:v>
                </c:pt>
                <c:pt idx="30">
                  <c:v>12.5</c:v>
                </c:pt>
                <c:pt idx="31">
                  <c:v>7.833333333333333</c:v>
                </c:pt>
              </c:numCache>
            </c:numRef>
          </c:xVal>
          <c:yVal>
            <c:numRef>
              <c:f>'[1]Canola 6m counts'!$R$3:$R$34</c:f>
              <c:numCache>
                <c:formatCode>0</c:formatCode>
                <c:ptCount val="32"/>
                <c:pt idx="0">
                  <c:v>6</c:v>
                </c:pt>
                <c:pt idx="1">
                  <c:v>10</c:v>
                </c:pt>
                <c:pt idx="2">
                  <c:v>33.333333333333336</c:v>
                </c:pt>
                <c:pt idx="3">
                  <c:v>43.333333333333336</c:v>
                </c:pt>
                <c:pt idx="4">
                  <c:v>21.333333333333332</c:v>
                </c:pt>
                <c:pt idx="5">
                  <c:v>9.3333333333333339</c:v>
                </c:pt>
                <c:pt idx="6">
                  <c:v>1.3333333333333333</c:v>
                </c:pt>
                <c:pt idx="7">
                  <c:v>16.666666666666668</c:v>
                </c:pt>
                <c:pt idx="8">
                  <c:v>16.666666666666668</c:v>
                </c:pt>
                <c:pt idx="9">
                  <c:v>10</c:v>
                </c:pt>
                <c:pt idx="10">
                  <c:v>10.666666666666666</c:v>
                </c:pt>
                <c:pt idx="11">
                  <c:v>33.333333333333336</c:v>
                </c:pt>
                <c:pt idx="12">
                  <c:v>8.6666666666666661</c:v>
                </c:pt>
                <c:pt idx="13">
                  <c:v>33.333333333333336</c:v>
                </c:pt>
                <c:pt idx="14">
                  <c:v>4</c:v>
                </c:pt>
                <c:pt idx="15">
                  <c:v>17.333333333333332</c:v>
                </c:pt>
                <c:pt idx="16">
                  <c:v>37.333333333333336</c:v>
                </c:pt>
                <c:pt idx="17">
                  <c:v>57.333333333333336</c:v>
                </c:pt>
                <c:pt idx="18">
                  <c:v>10</c:v>
                </c:pt>
                <c:pt idx="19">
                  <c:v>11.333333333333334</c:v>
                </c:pt>
                <c:pt idx="20">
                  <c:v>24</c:v>
                </c:pt>
                <c:pt idx="21">
                  <c:v>15.333333333333334</c:v>
                </c:pt>
                <c:pt idx="22">
                  <c:v>15.333333333333334</c:v>
                </c:pt>
                <c:pt idx="23">
                  <c:v>16</c:v>
                </c:pt>
                <c:pt idx="24">
                  <c:v>4</c:v>
                </c:pt>
                <c:pt idx="25">
                  <c:v>25.333333333333332</c:v>
                </c:pt>
                <c:pt idx="26">
                  <c:v>11.333333333333334</c:v>
                </c:pt>
                <c:pt idx="27">
                  <c:v>25.333333333333332</c:v>
                </c:pt>
                <c:pt idx="28">
                  <c:v>40.666666666666664</c:v>
                </c:pt>
                <c:pt idx="29">
                  <c:v>34</c:v>
                </c:pt>
                <c:pt idx="30">
                  <c:v>13.333333333333334</c:v>
                </c:pt>
                <c:pt idx="31">
                  <c:v>6.666666666666667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D1-4670-9DD1-4EF4CAFD4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52704"/>
        <c:axId val="1"/>
      </c:scatterChart>
      <c:valAx>
        <c:axId val="458452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584527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'[1]Yield canola'!$AA$3:$AA$6</c:f>
              <c:numCache>
                <c:formatCode>0</c:formatCode>
                <c:ptCount val="4"/>
                <c:pt idx="0">
                  <c:v>23.166666666666668</c:v>
                </c:pt>
                <c:pt idx="1">
                  <c:v>12.166666666666666</c:v>
                </c:pt>
                <c:pt idx="2">
                  <c:v>17.666666666666668</c:v>
                </c:pt>
                <c:pt idx="3">
                  <c:v>15.833333333333332</c:v>
                </c:pt>
              </c:numCache>
            </c:numRef>
          </c:xVal>
          <c:yVal>
            <c:numRef>
              <c:f>'[1]Yield canola'!$AB$3:$AB$6</c:f>
              <c:numCache>
                <c:formatCode>0</c:formatCode>
                <c:ptCount val="4"/>
                <c:pt idx="0">
                  <c:v>922.06990691013243</c:v>
                </c:pt>
                <c:pt idx="1">
                  <c:v>851.3767558931695</c:v>
                </c:pt>
                <c:pt idx="2">
                  <c:v>870.99707123783276</c:v>
                </c:pt>
                <c:pt idx="3">
                  <c:v>850.1718162370006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24-4B0F-972F-20C1DB417B4D}"/>
            </c:ext>
          </c:extLst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'[1]Yield canola'!$AC$3:$AC$6</c:f>
              <c:numCache>
                <c:formatCode>0</c:formatCode>
                <c:ptCount val="4"/>
                <c:pt idx="0">
                  <c:v>29</c:v>
                </c:pt>
                <c:pt idx="1">
                  <c:v>17.666666666666668</c:v>
                </c:pt>
                <c:pt idx="2">
                  <c:v>16.5</c:v>
                </c:pt>
                <c:pt idx="3">
                  <c:v>23.666666666666664</c:v>
                </c:pt>
              </c:numCache>
            </c:numRef>
          </c:xVal>
          <c:yVal>
            <c:numRef>
              <c:f>'[1]Yield canola'!$AD$3:$AD$6</c:f>
              <c:numCache>
                <c:formatCode>0</c:formatCode>
                <c:ptCount val="4"/>
                <c:pt idx="0">
                  <c:v>1159.4989172080627</c:v>
                </c:pt>
                <c:pt idx="1">
                  <c:v>1173.3888888888889</c:v>
                </c:pt>
                <c:pt idx="2">
                  <c:v>1049.2862692365156</c:v>
                </c:pt>
                <c:pt idx="3">
                  <c:v>977.00063131313129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24-4B0F-972F-20C1DB417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18240"/>
        <c:axId val="1"/>
      </c:scatterChart>
      <c:valAx>
        <c:axId val="455618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556182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95250</xdr:colOff>
      <xdr:row>5</xdr:row>
      <xdr:rowOff>133350</xdr:rowOff>
    </xdr:from>
    <xdr:to>
      <xdr:col>28</xdr:col>
      <xdr:colOff>419100</xdr:colOff>
      <xdr:row>22</xdr:row>
      <xdr:rowOff>123825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6338BFB-E0FE-4AB8-B4F6-02AE2C4651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133350</xdr:colOff>
      <xdr:row>9</xdr:row>
      <xdr:rowOff>104775</xdr:rowOff>
    </xdr:from>
    <xdr:to>
      <xdr:col>33</xdr:col>
      <xdr:colOff>438150</xdr:colOff>
      <xdr:row>21</xdr:row>
      <xdr:rowOff>104775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ACBF86B-2B8B-4556-BA85-98A9B22AB0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DC/GRDC%20tender%20Optimising%20plant%20populations/Field%20trials/Field%20trials%202019/Roseworthy/Rw%20Faba&amp;cano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6"/>
      <sheetName val="Seeding rate calculations"/>
      <sheetName val="Canola seedign rate and N calc"/>
      <sheetName val="Genstat Data"/>
      <sheetName val="Sheet7"/>
      <sheetName val="Establishment count method"/>
      <sheetName val="Data sheet Canola"/>
      <sheetName val="Canola 6m counts"/>
      <sheetName val="Yield canola"/>
      <sheetName val="1000 seed wt"/>
      <sheetName val="Data sheet faba "/>
      <sheetName val="Faba bean 6m counts"/>
      <sheetName val="Yield faba bean"/>
      <sheetName val="200 seed wt"/>
      <sheetName val="Sheet8"/>
      <sheetName val="2 blocks"/>
      <sheetName val="Final trial plan"/>
      <sheetName val="Sheet1"/>
      <sheetName val="Seed wt distribution"/>
      <sheetName val="1 block per rep"/>
      <sheetName val="2 blocks per re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9">
          <cell r="AU29">
            <v>0</v>
          </cell>
          <cell r="BA29">
            <v>0</v>
          </cell>
        </row>
        <row r="30">
          <cell r="AU30">
            <v>10</v>
          </cell>
          <cell r="BA30">
            <v>16.833333333333332</v>
          </cell>
        </row>
        <row r="31">
          <cell r="AU31">
            <v>12</v>
          </cell>
          <cell r="BA31">
            <v>27.166666666666668</v>
          </cell>
        </row>
        <row r="32">
          <cell r="AU32">
            <v>14</v>
          </cell>
          <cell r="BA32">
            <v>34.5</v>
          </cell>
        </row>
        <row r="33">
          <cell r="AU33">
            <v>16</v>
          </cell>
          <cell r="BA33">
            <v>41</v>
          </cell>
        </row>
        <row r="34">
          <cell r="AU34">
            <v>17</v>
          </cell>
          <cell r="BA34">
            <v>42.000000000000007</v>
          </cell>
        </row>
        <row r="35">
          <cell r="AU35">
            <v>19</v>
          </cell>
          <cell r="BA35">
            <v>44.5</v>
          </cell>
        </row>
        <row r="36">
          <cell r="AU36">
            <v>21</v>
          </cell>
          <cell r="BA36">
            <v>45.166666666666664</v>
          </cell>
        </row>
        <row r="37">
          <cell r="AU37">
            <v>23</v>
          </cell>
          <cell r="BA37">
            <v>46.166666666666671</v>
          </cell>
        </row>
        <row r="38">
          <cell r="AU38">
            <v>25</v>
          </cell>
          <cell r="BA38">
            <v>47.666666666666664</v>
          </cell>
        </row>
        <row r="39">
          <cell r="AU39">
            <v>34</v>
          </cell>
          <cell r="BA39">
            <v>43.666666666666664</v>
          </cell>
        </row>
        <row r="47">
          <cell r="G47">
            <v>7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G48">
            <v>9</v>
          </cell>
          <cell r="I48">
            <v>3.6111111111111116</v>
          </cell>
          <cell r="J48">
            <v>6.5972222222222214</v>
          </cell>
          <cell r="K48">
            <v>3.6111111111111116</v>
          </cell>
          <cell r="L48">
            <v>6.5972222222222214</v>
          </cell>
        </row>
        <row r="49">
          <cell r="G49">
            <v>11</v>
          </cell>
          <cell r="I49">
            <v>16.611111111111111</v>
          </cell>
          <cell r="J49">
            <v>21.909722222222221</v>
          </cell>
          <cell r="K49">
            <v>13</v>
          </cell>
          <cell r="L49">
            <v>15.3125</v>
          </cell>
        </row>
        <row r="50">
          <cell r="G50">
            <v>13</v>
          </cell>
          <cell r="I50">
            <v>26.611111111111111</v>
          </cell>
          <cell r="J50">
            <v>36.840277777777779</v>
          </cell>
          <cell r="K50">
            <v>10</v>
          </cell>
          <cell r="L50">
            <v>14.930555555555557</v>
          </cell>
        </row>
        <row r="51">
          <cell r="G51">
            <v>15</v>
          </cell>
          <cell r="I51">
            <v>38.388888888888893</v>
          </cell>
          <cell r="J51">
            <v>46.458333333333329</v>
          </cell>
          <cell r="K51">
            <v>11.777777777777782</v>
          </cell>
          <cell r="L51">
            <v>9.61805555555555</v>
          </cell>
        </row>
        <row r="52">
          <cell r="G52">
            <v>17</v>
          </cell>
          <cell r="I52">
            <v>45.111111111111107</v>
          </cell>
          <cell r="J52">
            <v>55.763888888888886</v>
          </cell>
          <cell r="K52">
            <v>6.7222222222222143</v>
          </cell>
          <cell r="L52">
            <v>9.3055555555555571</v>
          </cell>
        </row>
        <row r="53">
          <cell r="G53">
            <v>18</v>
          </cell>
          <cell r="I53">
            <v>46.777777777777779</v>
          </cell>
          <cell r="J53">
            <v>62.152777777777771</v>
          </cell>
          <cell r="K53">
            <v>1.6666666666666714</v>
          </cell>
          <cell r="L53">
            <v>6.3888888888888857</v>
          </cell>
        </row>
        <row r="54">
          <cell r="G54">
            <v>20</v>
          </cell>
          <cell r="I54">
            <v>49.166666666666664</v>
          </cell>
          <cell r="J54">
            <v>66.944444444444443</v>
          </cell>
          <cell r="K54">
            <v>2.3888888888888857</v>
          </cell>
          <cell r="L54">
            <v>4.7916666666666714</v>
          </cell>
        </row>
        <row r="55">
          <cell r="G55">
            <v>22</v>
          </cell>
          <cell r="I55">
            <v>49.833333333333336</v>
          </cell>
          <cell r="J55">
            <v>65.590277777777771</v>
          </cell>
          <cell r="K55">
            <v>0.6666666666666714</v>
          </cell>
          <cell r="L55">
            <v>-1.3541666666666714</v>
          </cell>
        </row>
        <row r="56">
          <cell r="G56">
            <v>24</v>
          </cell>
          <cell r="I56">
            <v>53.055555555555557</v>
          </cell>
          <cell r="J56">
            <v>67.881944444444429</v>
          </cell>
          <cell r="K56">
            <v>3.2222222222222214</v>
          </cell>
          <cell r="L56">
            <v>2.2916666666666572</v>
          </cell>
        </row>
        <row r="57">
          <cell r="G57">
            <v>26</v>
          </cell>
          <cell r="I57">
            <v>54.000000000000007</v>
          </cell>
          <cell r="J57">
            <v>67.048611111111114</v>
          </cell>
          <cell r="K57">
            <v>0.94444444444444997</v>
          </cell>
          <cell r="L57">
            <v>-0.83333333333331439</v>
          </cell>
        </row>
        <row r="58">
          <cell r="G58">
            <v>35</v>
          </cell>
          <cell r="I58">
            <v>49.833333333333336</v>
          </cell>
          <cell r="J58">
            <v>65.590277777777771</v>
          </cell>
          <cell r="K58">
            <v>-4.1666666666666714</v>
          </cell>
          <cell r="L58">
            <v>-1.4583333333333428</v>
          </cell>
        </row>
        <row r="65">
          <cell r="G65">
            <v>7</v>
          </cell>
        </row>
        <row r="66">
          <cell r="G66">
            <v>9</v>
          </cell>
        </row>
        <row r="67">
          <cell r="G67">
            <v>11</v>
          </cell>
        </row>
        <row r="68">
          <cell r="G68">
            <v>13</v>
          </cell>
        </row>
        <row r="69">
          <cell r="G69">
            <v>15</v>
          </cell>
        </row>
        <row r="70">
          <cell r="G70">
            <v>17</v>
          </cell>
        </row>
        <row r="71">
          <cell r="G71">
            <v>18</v>
          </cell>
        </row>
        <row r="72">
          <cell r="G72">
            <v>20</v>
          </cell>
        </row>
        <row r="73">
          <cell r="G73">
            <v>22</v>
          </cell>
        </row>
        <row r="74">
          <cell r="G74">
            <v>24</v>
          </cell>
        </row>
        <row r="75">
          <cell r="G75">
            <v>26</v>
          </cell>
        </row>
        <row r="76">
          <cell r="G76">
            <v>35</v>
          </cell>
        </row>
        <row r="79"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H80">
            <v>5.8333333333333321</v>
          </cell>
          <cell r="I80">
            <v>3.7499999999999996</v>
          </cell>
          <cell r="J80">
            <v>4.791666666666667</v>
          </cell>
          <cell r="K80">
            <v>6.3888888888888893</v>
          </cell>
          <cell r="L80">
            <v>5.625</v>
          </cell>
        </row>
        <row r="81">
          <cell r="H81">
            <v>14.166666666666668</v>
          </cell>
          <cell r="I81">
            <v>14.166666666666668</v>
          </cell>
          <cell r="J81">
            <v>11.874999999999996</v>
          </cell>
          <cell r="K81">
            <v>15.833333333333332</v>
          </cell>
          <cell r="L81">
            <v>15.416666666666664</v>
          </cell>
        </row>
        <row r="82">
          <cell r="H82">
            <v>12.5</v>
          </cell>
          <cell r="I82">
            <v>12.499999999999996</v>
          </cell>
          <cell r="J82">
            <v>12.5</v>
          </cell>
          <cell r="K82">
            <v>12.222222222222221</v>
          </cell>
          <cell r="L82">
            <v>12.916666666666664</v>
          </cell>
        </row>
        <row r="83">
          <cell r="H83">
            <v>14.166666666666671</v>
          </cell>
          <cell r="I83">
            <v>8.7500000000000071</v>
          </cell>
          <cell r="J83">
            <v>10</v>
          </cell>
          <cell r="K83">
            <v>8.0555555555555571</v>
          </cell>
          <cell r="L83">
            <v>9.1666666666666714</v>
          </cell>
        </row>
        <row r="84">
          <cell r="H84">
            <v>12.499999999999993</v>
          </cell>
          <cell r="I84">
            <v>8.7499999999999929</v>
          </cell>
          <cell r="J84">
            <v>4.1666666666666643</v>
          </cell>
          <cell r="K84">
            <v>5.5555555555555571</v>
          </cell>
          <cell r="L84">
            <v>8.1249999999999929</v>
          </cell>
        </row>
        <row r="85">
          <cell r="H85">
            <v>9.1666666666666643</v>
          </cell>
          <cell r="I85">
            <v>1.6666666666666714</v>
          </cell>
          <cell r="J85">
            <v>2.7083333333333357</v>
          </cell>
          <cell r="K85">
            <v>3.8888888888888857</v>
          </cell>
          <cell r="L85">
            <v>1.25</v>
          </cell>
        </row>
        <row r="86">
          <cell r="H86">
            <v>4.1666666666666572</v>
          </cell>
          <cell r="I86">
            <v>3.3333333333333357</v>
          </cell>
          <cell r="J86">
            <v>3.9583333333333286</v>
          </cell>
          <cell r="K86">
            <v>4.1666666666666714</v>
          </cell>
          <cell r="L86">
            <v>3.1250000000000071</v>
          </cell>
        </row>
        <row r="87">
          <cell r="H87">
            <v>-1.6666666666666714</v>
          </cell>
          <cell r="I87">
            <v>0.4166666666666714</v>
          </cell>
          <cell r="J87">
            <v>-0.62499999999999289</v>
          </cell>
          <cell r="K87">
            <v>-0.8333333333333286</v>
          </cell>
          <cell r="L87">
            <v>0.8333333333333286</v>
          </cell>
        </row>
        <row r="88">
          <cell r="H88">
            <v>4.1666666666666714</v>
          </cell>
          <cell r="I88">
            <v>4.5833333333333286</v>
          </cell>
          <cell r="J88">
            <v>1.0416666666666643</v>
          </cell>
          <cell r="K88">
            <v>0.8333333333333286</v>
          </cell>
          <cell r="L88">
            <v>1.25</v>
          </cell>
        </row>
        <row r="89">
          <cell r="H89">
            <v>0.8333333333333286</v>
          </cell>
          <cell r="I89">
            <v>-2.9166666666666643</v>
          </cell>
          <cell r="J89">
            <v>1.0416666666666643</v>
          </cell>
          <cell r="K89">
            <v>0.8333333333333286</v>
          </cell>
          <cell r="L89">
            <v>1.875</v>
          </cell>
        </row>
        <row r="90">
          <cell r="H90">
            <v>1.6666666666666856</v>
          </cell>
          <cell r="I90">
            <v>-1.6666666666666714</v>
          </cell>
          <cell r="J90">
            <v>-0.62499999999999289</v>
          </cell>
          <cell r="K90">
            <v>0.55555555555557135</v>
          </cell>
          <cell r="L90">
            <v>-5</v>
          </cell>
        </row>
      </sheetData>
      <sheetData sheetId="8">
        <row r="3">
          <cell r="P3">
            <v>8.8333333333333339</v>
          </cell>
          <cell r="R3">
            <v>6</v>
          </cell>
        </row>
        <row r="4">
          <cell r="P4">
            <v>10.666666666666666</v>
          </cell>
          <cell r="R4">
            <v>10</v>
          </cell>
        </row>
        <row r="5">
          <cell r="P5">
            <v>34</v>
          </cell>
          <cell r="R5">
            <v>33.333333333333336</v>
          </cell>
        </row>
        <row r="6">
          <cell r="P6">
            <v>38</v>
          </cell>
          <cell r="R6">
            <v>43.333333333333336</v>
          </cell>
        </row>
        <row r="7">
          <cell r="P7">
            <v>24.333333333333332</v>
          </cell>
          <cell r="R7">
            <v>21.333333333333332</v>
          </cell>
        </row>
        <row r="8">
          <cell r="P8">
            <v>11.333333333333334</v>
          </cell>
          <cell r="R8">
            <v>9.3333333333333339</v>
          </cell>
        </row>
        <row r="9">
          <cell r="P9">
            <v>4</v>
          </cell>
          <cell r="R9">
            <v>1.3333333333333333</v>
          </cell>
        </row>
        <row r="10">
          <cell r="P10">
            <v>16.5</v>
          </cell>
          <cell r="R10">
            <v>16.666666666666668</v>
          </cell>
        </row>
        <row r="11">
          <cell r="P11">
            <v>18.166666666666668</v>
          </cell>
          <cell r="R11">
            <v>16.666666666666668</v>
          </cell>
        </row>
        <row r="12">
          <cell r="P12">
            <v>9</v>
          </cell>
          <cell r="R12">
            <v>10</v>
          </cell>
        </row>
        <row r="13">
          <cell r="P13">
            <v>8.8333333333333339</v>
          </cell>
          <cell r="R13">
            <v>10.666666666666666</v>
          </cell>
        </row>
        <row r="14">
          <cell r="P14">
            <v>35.333333333333336</v>
          </cell>
          <cell r="R14">
            <v>33.333333333333336</v>
          </cell>
        </row>
        <row r="15">
          <cell r="P15">
            <v>11.666666666666666</v>
          </cell>
          <cell r="R15">
            <v>8.6666666666666661</v>
          </cell>
        </row>
        <row r="16">
          <cell r="P16">
            <v>35.333333333333336</v>
          </cell>
          <cell r="R16">
            <v>33.333333333333336</v>
          </cell>
        </row>
        <row r="17">
          <cell r="P17">
            <v>5.5</v>
          </cell>
          <cell r="R17">
            <v>4</v>
          </cell>
        </row>
        <row r="18">
          <cell r="P18">
            <v>20.333333333333332</v>
          </cell>
          <cell r="R18">
            <v>17.333333333333332</v>
          </cell>
        </row>
        <row r="19">
          <cell r="P19">
            <v>36.166666666666664</v>
          </cell>
          <cell r="R19">
            <v>37.333333333333336</v>
          </cell>
        </row>
        <row r="20">
          <cell r="P20">
            <v>45.166666666666664</v>
          </cell>
          <cell r="R20">
            <v>57.333333333333336</v>
          </cell>
        </row>
        <row r="21">
          <cell r="P21">
            <v>10</v>
          </cell>
          <cell r="R21">
            <v>10</v>
          </cell>
        </row>
        <row r="22">
          <cell r="P22">
            <v>6</v>
          </cell>
          <cell r="R22">
            <v>11.333333333333334</v>
          </cell>
        </row>
        <row r="23">
          <cell r="P23">
            <v>27.166666666666668</v>
          </cell>
          <cell r="R23">
            <v>24</v>
          </cell>
        </row>
        <row r="24">
          <cell r="P24">
            <v>9.8333333333333339</v>
          </cell>
          <cell r="R24">
            <v>15.333333333333334</v>
          </cell>
        </row>
        <row r="25">
          <cell r="P25">
            <v>11.833333333333334</v>
          </cell>
          <cell r="R25">
            <v>15.333333333333334</v>
          </cell>
        </row>
        <row r="26">
          <cell r="P26">
            <v>17.666666666666668</v>
          </cell>
          <cell r="R26">
            <v>16</v>
          </cell>
        </row>
        <row r="27">
          <cell r="P27">
            <v>5</v>
          </cell>
          <cell r="R27">
            <v>4</v>
          </cell>
        </row>
        <row r="28">
          <cell r="P28">
            <v>20.333333333333332</v>
          </cell>
          <cell r="R28">
            <v>25.333333333333332</v>
          </cell>
        </row>
        <row r="29">
          <cell r="P29">
            <v>9</v>
          </cell>
          <cell r="R29">
            <v>11.333333333333334</v>
          </cell>
        </row>
        <row r="30">
          <cell r="P30">
            <v>23</v>
          </cell>
          <cell r="R30">
            <v>25.333333333333332</v>
          </cell>
        </row>
        <row r="31">
          <cell r="P31">
            <v>39.666666666666664</v>
          </cell>
          <cell r="R31">
            <v>40.666666666666664</v>
          </cell>
        </row>
        <row r="32">
          <cell r="P32">
            <v>34.833333333333336</v>
          </cell>
          <cell r="R32">
            <v>34</v>
          </cell>
        </row>
        <row r="33">
          <cell r="P33">
            <v>12.5</v>
          </cell>
          <cell r="R33">
            <v>13.333333333333334</v>
          </cell>
        </row>
        <row r="34">
          <cell r="P34">
            <v>7.833333333333333</v>
          </cell>
          <cell r="R34">
            <v>6.666666666666667</v>
          </cell>
        </row>
      </sheetData>
      <sheetData sheetId="9">
        <row r="3">
          <cell r="Q3">
            <v>6</v>
          </cell>
          <cell r="V3">
            <v>734.73684210526312</v>
          </cell>
          <cell r="AA3">
            <v>23.166666666666668</v>
          </cell>
          <cell r="AB3">
            <v>922.06990691013243</v>
          </cell>
          <cell r="AC3">
            <v>29</v>
          </cell>
          <cell r="AD3">
            <v>1159.4989172080627</v>
          </cell>
        </row>
        <row r="4">
          <cell r="Q4">
            <v>10</v>
          </cell>
          <cell r="V4">
            <v>976.84210526315792</v>
          </cell>
          <cell r="AA4">
            <v>12.166666666666666</v>
          </cell>
          <cell r="AB4">
            <v>851.3767558931695</v>
          </cell>
          <cell r="AC4">
            <v>17.666666666666668</v>
          </cell>
          <cell r="AD4">
            <v>1173.3888888888889</v>
          </cell>
        </row>
        <row r="5">
          <cell r="Q5">
            <v>33.333333333333336</v>
          </cell>
          <cell r="V5">
            <v>1025.0000000000002</v>
          </cell>
          <cell r="AA5">
            <v>17.666666666666668</v>
          </cell>
          <cell r="AB5">
            <v>870.99707123783276</v>
          </cell>
          <cell r="AC5">
            <v>16.5</v>
          </cell>
          <cell r="AD5">
            <v>1049.2862692365156</v>
          </cell>
        </row>
        <row r="6">
          <cell r="Q6">
            <v>43.333333333333336</v>
          </cell>
          <cell r="V6">
            <v>951.70068027210868</v>
          </cell>
          <cell r="AA6">
            <v>15.833333333333332</v>
          </cell>
          <cell r="AB6">
            <v>850.1718162370006</v>
          </cell>
          <cell r="AC6">
            <v>23.666666666666664</v>
          </cell>
          <cell r="AD6">
            <v>977.00063131313129</v>
          </cell>
        </row>
        <row r="7">
          <cell r="Q7">
            <v>21.333333333333332</v>
          </cell>
          <cell r="V7">
            <v>1022.680412371134</v>
          </cell>
        </row>
        <row r="8">
          <cell r="Q8">
            <v>9.3333333333333339</v>
          </cell>
          <cell r="V8">
            <v>907.36842105263167</v>
          </cell>
        </row>
        <row r="9">
          <cell r="Q9">
            <v>1.3333333333333333</v>
          </cell>
          <cell r="V9">
            <v>556.0137457044674</v>
          </cell>
        </row>
        <row r="10">
          <cell r="Q10">
            <v>16.666666666666668</v>
          </cell>
          <cell r="V10">
            <v>919.44444444444457</v>
          </cell>
        </row>
        <row r="11">
          <cell r="Q11">
            <v>16.666666666666668</v>
          </cell>
          <cell r="V11">
            <v>860</v>
          </cell>
        </row>
        <row r="12">
          <cell r="Q12">
            <v>10</v>
          </cell>
          <cell r="V12">
            <v>917.94871794871813</v>
          </cell>
        </row>
        <row r="13">
          <cell r="Q13">
            <v>10.666666666666666</v>
          </cell>
          <cell r="V13">
            <v>765.61403508771934</v>
          </cell>
        </row>
        <row r="14">
          <cell r="Q14">
            <v>33.333333333333336</v>
          </cell>
          <cell r="V14">
            <v>940.42553191489344</v>
          </cell>
        </row>
        <row r="15">
          <cell r="Q15">
            <v>8.6666666666666661</v>
          </cell>
          <cell r="V15">
            <v>854.03508771929819</v>
          </cell>
        </row>
        <row r="16">
          <cell r="Q16">
            <v>33.333333333333336</v>
          </cell>
          <cell r="V16">
            <v>978.01418439716304</v>
          </cell>
        </row>
        <row r="17">
          <cell r="Q17">
            <v>4</v>
          </cell>
          <cell r="V17">
            <v>640.86021505376334</v>
          </cell>
        </row>
        <row r="18">
          <cell r="Q18">
            <v>17.333333333333332</v>
          </cell>
          <cell r="V18">
            <v>927.77777777777783</v>
          </cell>
        </row>
        <row r="20">
          <cell r="Q20">
            <v>57.333333333333336</v>
          </cell>
          <cell r="V20">
            <v>1349.2753623188405</v>
          </cell>
        </row>
        <row r="21">
          <cell r="Q21">
            <v>10</v>
          </cell>
          <cell r="V21">
            <v>1083.3333333333333</v>
          </cell>
        </row>
        <row r="22">
          <cell r="Q22">
            <v>11.333333333333334</v>
          </cell>
          <cell r="V22">
            <v>1159.3869731800767</v>
          </cell>
        </row>
        <row r="23">
          <cell r="Q23">
            <v>24</v>
          </cell>
          <cell r="V23">
            <v>968</v>
          </cell>
        </row>
        <row r="24">
          <cell r="Q24">
            <v>15.333333333333334</v>
          </cell>
          <cell r="V24">
            <v>1493.3333333333335</v>
          </cell>
        </row>
        <row r="25">
          <cell r="Q25">
            <v>15.333333333333334</v>
          </cell>
          <cell r="V25">
            <v>976.66666666666674</v>
          </cell>
        </row>
        <row r="26">
          <cell r="Q26">
            <v>16</v>
          </cell>
          <cell r="V26">
            <v>1255.5555555555557</v>
          </cell>
        </row>
        <row r="27">
          <cell r="Q27">
            <v>4</v>
          </cell>
          <cell r="V27">
            <v>1154.3478260869565</v>
          </cell>
        </row>
        <row r="28">
          <cell r="Q28">
            <v>25.333333333333332</v>
          </cell>
          <cell r="V28">
            <v>915.46391752577324</v>
          </cell>
        </row>
        <row r="29">
          <cell r="Q29">
            <v>11.333333333333334</v>
          </cell>
          <cell r="V29">
            <v>1128</v>
          </cell>
        </row>
        <row r="30">
          <cell r="Q30">
            <v>25.333333333333332</v>
          </cell>
          <cell r="V30">
            <v>999.33333333333337</v>
          </cell>
        </row>
        <row r="31">
          <cell r="Q31">
            <v>40.666666666666664</v>
          </cell>
          <cell r="V31">
            <v>1036.3636363636363</v>
          </cell>
        </row>
        <row r="32">
          <cell r="Q32">
            <v>34</v>
          </cell>
          <cell r="V32">
            <v>926</v>
          </cell>
        </row>
        <row r="33">
          <cell r="Q33">
            <v>13.333333333333334</v>
          </cell>
          <cell r="V33">
            <v>971.33333333333337</v>
          </cell>
        </row>
        <row r="34">
          <cell r="Q34">
            <v>6.666666666666667</v>
          </cell>
          <cell r="V34">
            <v>974.30555555555566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F1CA8-5993-46F5-BF9C-F29F94966822}">
  <dimension ref="B2:O47"/>
  <sheetViews>
    <sheetView workbookViewId="0">
      <selection activeCell="S32" sqref="S32"/>
    </sheetView>
  </sheetViews>
  <sheetFormatPr defaultRowHeight="12.75" x14ac:dyDescent="0.2"/>
  <cols>
    <col min="1" max="4" width="9.140625" style="2"/>
    <col min="5" max="5" width="11.42578125" style="2" customWidth="1"/>
    <col min="6" max="11" width="9.140625" style="2"/>
    <col min="12" max="12" width="10.85546875" style="2" customWidth="1"/>
    <col min="13" max="260" width="9.140625" style="2"/>
    <col min="261" max="261" width="11.42578125" style="2" customWidth="1"/>
    <col min="262" max="267" width="9.140625" style="2"/>
    <col min="268" max="268" width="10.85546875" style="2" customWidth="1"/>
    <col min="269" max="516" width="9.140625" style="2"/>
    <col min="517" max="517" width="11.42578125" style="2" customWidth="1"/>
    <col min="518" max="523" width="9.140625" style="2"/>
    <col min="524" max="524" width="10.85546875" style="2" customWidth="1"/>
    <col min="525" max="772" width="9.140625" style="2"/>
    <col min="773" max="773" width="11.42578125" style="2" customWidth="1"/>
    <col min="774" max="779" width="9.140625" style="2"/>
    <col min="780" max="780" width="10.85546875" style="2" customWidth="1"/>
    <col min="781" max="1028" width="9.140625" style="2"/>
    <col min="1029" max="1029" width="11.42578125" style="2" customWidth="1"/>
    <col min="1030" max="1035" width="9.140625" style="2"/>
    <col min="1036" max="1036" width="10.85546875" style="2" customWidth="1"/>
    <col min="1037" max="1284" width="9.140625" style="2"/>
    <col min="1285" max="1285" width="11.42578125" style="2" customWidth="1"/>
    <col min="1286" max="1291" width="9.140625" style="2"/>
    <col min="1292" max="1292" width="10.85546875" style="2" customWidth="1"/>
    <col min="1293" max="1540" width="9.140625" style="2"/>
    <col min="1541" max="1541" width="11.42578125" style="2" customWidth="1"/>
    <col min="1542" max="1547" width="9.140625" style="2"/>
    <col min="1548" max="1548" width="10.85546875" style="2" customWidth="1"/>
    <col min="1549" max="1796" width="9.140625" style="2"/>
    <col min="1797" max="1797" width="11.42578125" style="2" customWidth="1"/>
    <col min="1798" max="1803" width="9.140625" style="2"/>
    <col min="1804" max="1804" width="10.85546875" style="2" customWidth="1"/>
    <col min="1805" max="2052" width="9.140625" style="2"/>
    <col min="2053" max="2053" width="11.42578125" style="2" customWidth="1"/>
    <col min="2054" max="2059" width="9.140625" style="2"/>
    <col min="2060" max="2060" width="10.85546875" style="2" customWidth="1"/>
    <col min="2061" max="2308" width="9.140625" style="2"/>
    <col min="2309" max="2309" width="11.42578125" style="2" customWidth="1"/>
    <col min="2310" max="2315" width="9.140625" style="2"/>
    <col min="2316" max="2316" width="10.85546875" style="2" customWidth="1"/>
    <col min="2317" max="2564" width="9.140625" style="2"/>
    <col min="2565" max="2565" width="11.42578125" style="2" customWidth="1"/>
    <col min="2566" max="2571" width="9.140625" style="2"/>
    <col min="2572" max="2572" width="10.85546875" style="2" customWidth="1"/>
    <col min="2573" max="2820" width="9.140625" style="2"/>
    <col min="2821" max="2821" width="11.42578125" style="2" customWidth="1"/>
    <col min="2822" max="2827" width="9.140625" style="2"/>
    <col min="2828" max="2828" width="10.85546875" style="2" customWidth="1"/>
    <col min="2829" max="3076" width="9.140625" style="2"/>
    <col min="3077" max="3077" width="11.42578125" style="2" customWidth="1"/>
    <col min="3078" max="3083" width="9.140625" style="2"/>
    <col min="3084" max="3084" width="10.85546875" style="2" customWidth="1"/>
    <col min="3085" max="3332" width="9.140625" style="2"/>
    <col min="3333" max="3333" width="11.42578125" style="2" customWidth="1"/>
    <col min="3334" max="3339" width="9.140625" style="2"/>
    <col min="3340" max="3340" width="10.85546875" style="2" customWidth="1"/>
    <col min="3341" max="3588" width="9.140625" style="2"/>
    <col min="3589" max="3589" width="11.42578125" style="2" customWidth="1"/>
    <col min="3590" max="3595" width="9.140625" style="2"/>
    <col min="3596" max="3596" width="10.85546875" style="2" customWidth="1"/>
    <col min="3597" max="3844" width="9.140625" style="2"/>
    <col min="3845" max="3845" width="11.42578125" style="2" customWidth="1"/>
    <col min="3846" max="3851" width="9.140625" style="2"/>
    <col min="3852" max="3852" width="10.85546875" style="2" customWidth="1"/>
    <col min="3853" max="4100" width="9.140625" style="2"/>
    <col min="4101" max="4101" width="11.42578125" style="2" customWidth="1"/>
    <col min="4102" max="4107" width="9.140625" style="2"/>
    <col min="4108" max="4108" width="10.85546875" style="2" customWidth="1"/>
    <col min="4109" max="4356" width="9.140625" style="2"/>
    <col min="4357" max="4357" width="11.42578125" style="2" customWidth="1"/>
    <col min="4358" max="4363" width="9.140625" style="2"/>
    <col min="4364" max="4364" width="10.85546875" style="2" customWidth="1"/>
    <col min="4365" max="4612" width="9.140625" style="2"/>
    <col min="4613" max="4613" width="11.42578125" style="2" customWidth="1"/>
    <col min="4614" max="4619" width="9.140625" style="2"/>
    <col min="4620" max="4620" width="10.85546875" style="2" customWidth="1"/>
    <col min="4621" max="4868" width="9.140625" style="2"/>
    <col min="4869" max="4869" width="11.42578125" style="2" customWidth="1"/>
    <col min="4870" max="4875" width="9.140625" style="2"/>
    <col min="4876" max="4876" width="10.85546875" style="2" customWidth="1"/>
    <col min="4877" max="5124" width="9.140625" style="2"/>
    <col min="5125" max="5125" width="11.42578125" style="2" customWidth="1"/>
    <col min="5126" max="5131" width="9.140625" style="2"/>
    <col min="5132" max="5132" width="10.85546875" style="2" customWidth="1"/>
    <col min="5133" max="5380" width="9.140625" style="2"/>
    <col min="5381" max="5381" width="11.42578125" style="2" customWidth="1"/>
    <col min="5382" max="5387" width="9.140625" style="2"/>
    <col min="5388" max="5388" width="10.85546875" style="2" customWidth="1"/>
    <col min="5389" max="5636" width="9.140625" style="2"/>
    <col min="5637" max="5637" width="11.42578125" style="2" customWidth="1"/>
    <col min="5638" max="5643" width="9.140625" style="2"/>
    <col min="5644" max="5644" width="10.85546875" style="2" customWidth="1"/>
    <col min="5645" max="5892" width="9.140625" style="2"/>
    <col min="5893" max="5893" width="11.42578125" style="2" customWidth="1"/>
    <col min="5894" max="5899" width="9.140625" style="2"/>
    <col min="5900" max="5900" width="10.85546875" style="2" customWidth="1"/>
    <col min="5901" max="6148" width="9.140625" style="2"/>
    <col min="6149" max="6149" width="11.42578125" style="2" customWidth="1"/>
    <col min="6150" max="6155" width="9.140625" style="2"/>
    <col min="6156" max="6156" width="10.85546875" style="2" customWidth="1"/>
    <col min="6157" max="6404" width="9.140625" style="2"/>
    <col min="6405" max="6405" width="11.42578125" style="2" customWidth="1"/>
    <col min="6406" max="6411" width="9.140625" style="2"/>
    <col min="6412" max="6412" width="10.85546875" style="2" customWidth="1"/>
    <col min="6413" max="6660" width="9.140625" style="2"/>
    <col min="6661" max="6661" width="11.42578125" style="2" customWidth="1"/>
    <col min="6662" max="6667" width="9.140625" style="2"/>
    <col min="6668" max="6668" width="10.85546875" style="2" customWidth="1"/>
    <col min="6669" max="6916" width="9.140625" style="2"/>
    <col min="6917" max="6917" width="11.42578125" style="2" customWidth="1"/>
    <col min="6918" max="6923" width="9.140625" style="2"/>
    <col min="6924" max="6924" width="10.85546875" style="2" customWidth="1"/>
    <col min="6925" max="7172" width="9.140625" style="2"/>
    <col min="7173" max="7173" width="11.42578125" style="2" customWidth="1"/>
    <col min="7174" max="7179" width="9.140625" style="2"/>
    <col min="7180" max="7180" width="10.85546875" style="2" customWidth="1"/>
    <col min="7181" max="7428" width="9.140625" style="2"/>
    <col min="7429" max="7429" width="11.42578125" style="2" customWidth="1"/>
    <col min="7430" max="7435" width="9.140625" style="2"/>
    <col min="7436" max="7436" width="10.85546875" style="2" customWidth="1"/>
    <col min="7437" max="7684" width="9.140625" style="2"/>
    <col min="7685" max="7685" width="11.42578125" style="2" customWidth="1"/>
    <col min="7686" max="7691" width="9.140625" style="2"/>
    <col min="7692" max="7692" width="10.85546875" style="2" customWidth="1"/>
    <col min="7693" max="7940" width="9.140625" style="2"/>
    <col min="7941" max="7941" width="11.42578125" style="2" customWidth="1"/>
    <col min="7942" max="7947" width="9.140625" style="2"/>
    <col min="7948" max="7948" width="10.85546875" style="2" customWidth="1"/>
    <col min="7949" max="8196" width="9.140625" style="2"/>
    <col min="8197" max="8197" width="11.42578125" style="2" customWidth="1"/>
    <col min="8198" max="8203" width="9.140625" style="2"/>
    <col min="8204" max="8204" width="10.85546875" style="2" customWidth="1"/>
    <col min="8205" max="8452" width="9.140625" style="2"/>
    <col min="8453" max="8453" width="11.42578125" style="2" customWidth="1"/>
    <col min="8454" max="8459" width="9.140625" style="2"/>
    <col min="8460" max="8460" width="10.85546875" style="2" customWidth="1"/>
    <col min="8461" max="8708" width="9.140625" style="2"/>
    <col min="8709" max="8709" width="11.42578125" style="2" customWidth="1"/>
    <col min="8710" max="8715" width="9.140625" style="2"/>
    <col min="8716" max="8716" width="10.85546875" style="2" customWidth="1"/>
    <col min="8717" max="8964" width="9.140625" style="2"/>
    <col min="8965" max="8965" width="11.42578125" style="2" customWidth="1"/>
    <col min="8966" max="8971" width="9.140625" style="2"/>
    <col min="8972" max="8972" width="10.85546875" style="2" customWidth="1"/>
    <col min="8973" max="9220" width="9.140625" style="2"/>
    <col min="9221" max="9221" width="11.42578125" style="2" customWidth="1"/>
    <col min="9222" max="9227" width="9.140625" style="2"/>
    <col min="9228" max="9228" width="10.85546875" style="2" customWidth="1"/>
    <col min="9229" max="9476" width="9.140625" style="2"/>
    <col min="9477" max="9477" width="11.42578125" style="2" customWidth="1"/>
    <col min="9478" max="9483" width="9.140625" style="2"/>
    <col min="9484" max="9484" width="10.85546875" style="2" customWidth="1"/>
    <col min="9485" max="9732" width="9.140625" style="2"/>
    <col min="9733" max="9733" width="11.42578125" style="2" customWidth="1"/>
    <col min="9734" max="9739" width="9.140625" style="2"/>
    <col min="9740" max="9740" width="10.85546875" style="2" customWidth="1"/>
    <col min="9741" max="9988" width="9.140625" style="2"/>
    <col min="9989" max="9989" width="11.42578125" style="2" customWidth="1"/>
    <col min="9990" max="9995" width="9.140625" style="2"/>
    <col min="9996" max="9996" width="10.85546875" style="2" customWidth="1"/>
    <col min="9997" max="10244" width="9.140625" style="2"/>
    <col min="10245" max="10245" width="11.42578125" style="2" customWidth="1"/>
    <col min="10246" max="10251" width="9.140625" style="2"/>
    <col min="10252" max="10252" width="10.85546875" style="2" customWidth="1"/>
    <col min="10253" max="10500" width="9.140625" style="2"/>
    <col min="10501" max="10501" width="11.42578125" style="2" customWidth="1"/>
    <col min="10502" max="10507" width="9.140625" style="2"/>
    <col min="10508" max="10508" width="10.85546875" style="2" customWidth="1"/>
    <col min="10509" max="10756" width="9.140625" style="2"/>
    <col min="10757" max="10757" width="11.42578125" style="2" customWidth="1"/>
    <col min="10758" max="10763" width="9.140625" style="2"/>
    <col min="10764" max="10764" width="10.85546875" style="2" customWidth="1"/>
    <col min="10765" max="11012" width="9.140625" style="2"/>
    <col min="11013" max="11013" width="11.42578125" style="2" customWidth="1"/>
    <col min="11014" max="11019" width="9.140625" style="2"/>
    <col min="11020" max="11020" width="10.85546875" style="2" customWidth="1"/>
    <col min="11021" max="11268" width="9.140625" style="2"/>
    <col min="11269" max="11269" width="11.42578125" style="2" customWidth="1"/>
    <col min="11270" max="11275" width="9.140625" style="2"/>
    <col min="11276" max="11276" width="10.85546875" style="2" customWidth="1"/>
    <col min="11277" max="11524" width="9.140625" style="2"/>
    <col min="11525" max="11525" width="11.42578125" style="2" customWidth="1"/>
    <col min="11526" max="11531" width="9.140625" style="2"/>
    <col min="11532" max="11532" width="10.85546875" style="2" customWidth="1"/>
    <col min="11533" max="11780" width="9.140625" style="2"/>
    <col min="11781" max="11781" width="11.42578125" style="2" customWidth="1"/>
    <col min="11782" max="11787" width="9.140625" style="2"/>
    <col min="11788" max="11788" width="10.85546875" style="2" customWidth="1"/>
    <col min="11789" max="12036" width="9.140625" style="2"/>
    <col min="12037" max="12037" width="11.42578125" style="2" customWidth="1"/>
    <col min="12038" max="12043" width="9.140625" style="2"/>
    <col min="12044" max="12044" width="10.85546875" style="2" customWidth="1"/>
    <col min="12045" max="12292" width="9.140625" style="2"/>
    <col min="12293" max="12293" width="11.42578125" style="2" customWidth="1"/>
    <col min="12294" max="12299" width="9.140625" style="2"/>
    <col min="12300" max="12300" width="10.85546875" style="2" customWidth="1"/>
    <col min="12301" max="12548" width="9.140625" style="2"/>
    <col min="12549" max="12549" width="11.42578125" style="2" customWidth="1"/>
    <col min="12550" max="12555" width="9.140625" style="2"/>
    <col min="12556" max="12556" width="10.85546875" style="2" customWidth="1"/>
    <col min="12557" max="12804" width="9.140625" style="2"/>
    <col min="12805" max="12805" width="11.42578125" style="2" customWidth="1"/>
    <col min="12806" max="12811" width="9.140625" style="2"/>
    <col min="12812" max="12812" width="10.85546875" style="2" customWidth="1"/>
    <col min="12813" max="13060" width="9.140625" style="2"/>
    <col min="13061" max="13061" width="11.42578125" style="2" customWidth="1"/>
    <col min="13062" max="13067" width="9.140625" style="2"/>
    <col min="13068" max="13068" width="10.85546875" style="2" customWidth="1"/>
    <col min="13069" max="13316" width="9.140625" style="2"/>
    <col min="13317" max="13317" width="11.42578125" style="2" customWidth="1"/>
    <col min="13318" max="13323" width="9.140625" style="2"/>
    <col min="13324" max="13324" width="10.85546875" style="2" customWidth="1"/>
    <col min="13325" max="13572" width="9.140625" style="2"/>
    <col min="13573" max="13573" width="11.42578125" style="2" customWidth="1"/>
    <col min="13574" max="13579" width="9.140625" style="2"/>
    <col min="13580" max="13580" width="10.85546875" style="2" customWidth="1"/>
    <col min="13581" max="13828" width="9.140625" style="2"/>
    <col min="13829" max="13829" width="11.42578125" style="2" customWidth="1"/>
    <col min="13830" max="13835" width="9.140625" style="2"/>
    <col min="13836" max="13836" width="10.85546875" style="2" customWidth="1"/>
    <col min="13837" max="14084" width="9.140625" style="2"/>
    <col min="14085" max="14085" width="11.42578125" style="2" customWidth="1"/>
    <col min="14086" max="14091" width="9.140625" style="2"/>
    <col min="14092" max="14092" width="10.85546875" style="2" customWidth="1"/>
    <col min="14093" max="14340" width="9.140625" style="2"/>
    <col min="14341" max="14341" width="11.42578125" style="2" customWidth="1"/>
    <col min="14342" max="14347" width="9.140625" style="2"/>
    <col min="14348" max="14348" width="10.85546875" style="2" customWidth="1"/>
    <col min="14349" max="14596" width="9.140625" style="2"/>
    <col min="14597" max="14597" width="11.42578125" style="2" customWidth="1"/>
    <col min="14598" max="14603" width="9.140625" style="2"/>
    <col min="14604" max="14604" width="10.85546875" style="2" customWidth="1"/>
    <col min="14605" max="14852" width="9.140625" style="2"/>
    <col min="14853" max="14853" width="11.42578125" style="2" customWidth="1"/>
    <col min="14854" max="14859" width="9.140625" style="2"/>
    <col min="14860" max="14860" width="10.85546875" style="2" customWidth="1"/>
    <col min="14861" max="15108" width="9.140625" style="2"/>
    <col min="15109" max="15109" width="11.42578125" style="2" customWidth="1"/>
    <col min="15110" max="15115" width="9.140625" style="2"/>
    <col min="15116" max="15116" width="10.85546875" style="2" customWidth="1"/>
    <col min="15117" max="15364" width="9.140625" style="2"/>
    <col min="15365" max="15365" width="11.42578125" style="2" customWidth="1"/>
    <col min="15366" max="15371" width="9.140625" style="2"/>
    <col min="15372" max="15372" width="10.85546875" style="2" customWidth="1"/>
    <col min="15373" max="15620" width="9.140625" style="2"/>
    <col min="15621" max="15621" width="11.42578125" style="2" customWidth="1"/>
    <col min="15622" max="15627" width="9.140625" style="2"/>
    <col min="15628" max="15628" width="10.85546875" style="2" customWidth="1"/>
    <col min="15629" max="15876" width="9.140625" style="2"/>
    <col min="15877" max="15877" width="11.42578125" style="2" customWidth="1"/>
    <col min="15878" max="15883" width="9.140625" style="2"/>
    <col min="15884" max="15884" width="10.85546875" style="2" customWidth="1"/>
    <col min="15885" max="16132" width="9.140625" style="2"/>
    <col min="16133" max="16133" width="11.42578125" style="2" customWidth="1"/>
    <col min="16134" max="16139" width="9.140625" style="2"/>
    <col min="16140" max="16140" width="10.85546875" style="2" customWidth="1"/>
    <col min="16141" max="16384" width="9.140625" style="2"/>
  </cols>
  <sheetData>
    <row r="2" spans="2:14" x14ac:dyDescent="0.2">
      <c r="B2" s="1"/>
      <c r="H2" s="3"/>
      <c r="I2" s="1"/>
      <c r="M2" s="2" t="s">
        <v>0</v>
      </c>
      <c r="N2" s="4" t="s">
        <v>1</v>
      </c>
    </row>
    <row r="3" spans="2:14" x14ac:dyDescent="0.2"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H3" s="3"/>
      <c r="I3" s="1" t="s">
        <v>2</v>
      </c>
      <c r="J3" s="2" t="s">
        <v>3</v>
      </c>
      <c r="K3" s="2" t="s">
        <v>4</v>
      </c>
      <c r="L3" s="2" t="s">
        <v>5</v>
      </c>
      <c r="M3" s="2" t="s">
        <v>6</v>
      </c>
    </row>
    <row r="4" spans="2:14" x14ac:dyDescent="0.2">
      <c r="B4" s="1">
        <v>1</v>
      </c>
      <c r="C4" s="5" t="s">
        <v>7</v>
      </c>
      <c r="D4" s="5" t="s">
        <v>8</v>
      </c>
      <c r="E4" s="6"/>
      <c r="F4" s="7"/>
      <c r="G4" s="8"/>
      <c r="H4" s="9"/>
      <c r="I4" s="1">
        <v>41</v>
      </c>
      <c r="J4" s="5" t="s">
        <v>7</v>
      </c>
      <c r="K4" s="6" t="s">
        <v>8</v>
      </c>
      <c r="L4" s="6"/>
      <c r="M4" s="6"/>
      <c r="N4" s="8"/>
    </row>
    <row r="5" spans="2:14" x14ac:dyDescent="0.2">
      <c r="B5" s="1">
        <v>2</v>
      </c>
      <c r="C5" s="10" t="s">
        <v>7</v>
      </c>
      <c r="D5" s="11" t="s">
        <v>9</v>
      </c>
      <c r="E5" s="12" t="s">
        <v>10</v>
      </c>
      <c r="F5" s="13">
        <v>10</v>
      </c>
      <c r="G5" s="14" t="s">
        <v>11</v>
      </c>
      <c r="H5" s="9"/>
      <c r="I5" s="1">
        <v>42</v>
      </c>
      <c r="J5" s="10" t="s">
        <v>7</v>
      </c>
      <c r="K5" s="11" t="s">
        <v>9</v>
      </c>
      <c r="L5" s="12" t="s">
        <v>12</v>
      </c>
      <c r="M5" s="13">
        <v>10</v>
      </c>
      <c r="N5" s="14" t="s">
        <v>11</v>
      </c>
    </row>
    <row r="6" spans="2:14" x14ac:dyDescent="0.2">
      <c r="B6" s="1">
        <v>3</v>
      </c>
      <c r="C6" s="10" t="s">
        <v>7</v>
      </c>
      <c r="D6" s="11" t="s">
        <v>9</v>
      </c>
      <c r="E6" s="12" t="s">
        <v>10</v>
      </c>
      <c r="F6" s="13">
        <v>20</v>
      </c>
      <c r="G6" s="14" t="s">
        <v>11</v>
      </c>
      <c r="H6" s="9"/>
      <c r="I6" s="1">
        <v>43</v>
      </c>
      <c r="J6" s="10" t="s">
        <v>7</v>
      </c>
      <c r="K6" s="11" t="s">
        <v>9</v>
      </c>
      <c r="L6" s="12" t="s">
        <v>10</v>
      </c>
      <c r="M6" s="13">
        <v>20</v>
      </c>
      <c r="N6" s="14" t="s">
        <v>11</v>
      </c>
    </row>
    <row r="7" spans="2:14" x14ac:dyDescent="0.2">
      <c r="B7" s="1">
        <v>4</v>
      </c>
      <c r="C7" s="10" t="s">
        <v>7</v>
      </c>
      <c r="D7" s="11" t="s">
        <v>13</v>
      </c>
      <c r="E7" s="12" t="s">
        <v>12</v>
      </c>
      <c r="F7" s="13">
        <v>20</v>
      </c>
      <c r="G7" s="15" t="s">
        <v>14</v>
      </c>
      <c r="H7" s="9"/>
      <c r="I7" s="1">
        <v>44</v>
      </c>
      <c r="J7" s="10" t="s">
        <v>7</v>
      </c>
      <c r="K7" s="11" t="s">
        <v>9</v>
      </c>
      <c r="L7" s="12" t="s">
        <v>10</v>
      </c>
      <c r="M7" s="13">
        <v>10</v>
      </c>
      <c r="N7" s="14" t="s">
        <v>11</v>
      </c>
    </row>
    <row r="8" spans="2:14" x14ac:dyDescent="0.2">
      <c r="B8" s="1">
        <v>5</v>
      </c>
      <c r="C8" s="10" t="s">
        <v>7</v>
      </c>
      <c r="D8" s="11" t="s">
        <v>9</v>
      </c>
      <c r="E8" s="12" t="s">
        <v>12</v>
      </c>
      <c r="F8" s="13">
        <v>20</v>
      </c>
      <c r="G8" s="14" t="s">
        <v>11</v>
      </c>
      <c r="H8" s="9"/>
      <c r="I8" s="1">
        <v>45</v>
      </c>
      <c r="J8" s="10" t="s">
        <v>7</v>
      </c>
      <c r="K8" s="11" t="s">
        <v>13</v>
      </c>
      <c r="L8" s="12" t="s">
        <v>10</v>
      </c>
      <c r="M8" s="13">
        <v>10</v>
      </c>
      <c r="N8" s="15" t="s">
        <v>14</v>
      </c>
    </row>
    <row r="9" spans="2:14" x14ac:dyDescent="0.2">
      <c r="B9" s="1">
        <v>6</v>
      </c>
      <c r="C9" s="10" t="s">
        <v>7</v>
      </c>
      <c r="D9" s="11" t="s">
        <v>13</v>
      </c>
      <c r="E9" s="12" t="s">
        <v>12</v>
      </c>
      <c r="F9" s="13">
        <v>10</v>
      </c>
      <c r="G9" s="15" t="s">
        <v>14</v>
      </c>
      <c r="H9" s="9"/>
      <c r="I9" s="1">
        <v>46</v>
      </c>
      <c r="J9" s="10" t="s">
        <v>7</v>
      </c>
      <c r="K9" s="11" t="s">
        <v>9</v>
      </c>
      <c r="L9" s="12" t="s">
        <v>12</v>
      </c>
      <c r="M9" s="13">
        <v>20</v>
      </c>
      <c r="N9" s="14" t="s">
        <v>11</v>
      </c>
    </row>
    <row r="10" spans="2:14" x14ac:dyDescent="0.2">
      <c r="B10" s="1">
        <v>7</v>
      </c>
      <c r="C10" s="10" t="s">
        <v>7</v>
      </c>
      <c r="D10" s="11" t="s">
        <v>13</v>
      </c>
      <c r="E10" s="12" t="s">
        <v>10</v>
      </c>
      <c r="F10" s="13">
        <v>10</v>
      </c>
      <c r="G10" s="15" t="s">
        <v>14</v>
      </c>
      <c r="H10" s="9"/>
      <c r="I10" s="1">
        <v>47</v>
      </c>
      <c r="J10" s="10" t="s">
        <v>7</v>
      </c>
      <c r="K10" s="11" t="s">
        <v>13</v>
      </c>
      <c r="L10" s="12" t="s">
        <v>12</v>
      </c>
      <c r="M10" s="13">
        <v>10</v>
      </c>
      <c r="N10" s="15" t="s">
        <v>14</v>
      </c>
    </row>
    <row r="11" spans="2:14" x14ac:dyDescent="0.2">
      <c r="B11" s="1">
        <v>8</v>
      </c>
      <c r="C11" s="10" t="s">
        <v>7</v>
      </c>
      <c r="D11" s="11" t="s">
        <v>13</v>
      </c>
      <c r="E11" s="12" t="s">
        <v>10</v>
      </c>
      <c r="F11" s="13">
        <v>20</v>
      </c>
      <c r="G11" s="15" t="s">
        <v>14</v>
      </c>
      <c r="H11" s="9"/>
      <c r="I11" s="1">
        <v>48</v>
      </c>
      <c r="J11" s="10" t="s">
        <v>7</v>
      </c>
      <c r="K11" s="11" t="s">
        <v>13</v>
      </c>
      <c r="L11" s="12" t="s">
        <v>10</v>
      </c>
      <c r="M11" s="13">
        <v>20</v>
      </c>
      <c r="N11" s="15" t="s">
        <v>14</v>
      </c>
    </row>
    <row r="12" spans="2:14" x14ac:dyDescent="0.2">
      <c r="B12" s="1">
        <v>9</v>
      </c>
      <c r="C12" s="10" t="s">
        <v>7</v>
      </c>
      <c r="D12" s="11" t="s">
        <v>9</v>
      </c>
      <c r="E12" s="12" t="s">
        <v>12</v>
      </c>
      <c r="F12" s="13">
        <v>10</v>
      </c>
      <c r="G12" s="14" t="s">
        <v>11</v>
      </c>
      <c r="H12" s="9"/>
      <c r="I12" s="1">
        <v>49</v>
      </c>
      <c r="J12" s="10" t="s">
        <v>7</v>
      </c>
      <c r="K12" s="11" t="s">
        <v>13</v>
      </c>
      <c r="L12" s="12" t="s">
        <v>12</v>
      </c>
      <c r="M12" s="13">
        <v>20</v>
      </c>
      <c r="N12" s="15" t="s">
        <v>14</v>
      </c>
    </row>
    <row r="13" spans="2:14" x14ac:dyDescent="0.2">
      <c r="B13" s="1">
        <v>10</v>
      </c>
      <c r="C13" s="5" t="s">
        <v>7</v>
      </c>
      <c r="D13" s="6" t="s">
        <v>8</v>
      </c>
      <c r="E13" s="6"/>
      <c r="F13" s="16"/>
      <c r="G13" s="8"/>
      <c r="H13" s="9"/>
      <c r="I13" s="1">
        <v>50</v>
      </c>
      <c r="J13" s="5" t="s">
        <v>7</v>
      </c>
      <c r="K13" s="6" t="s">
        <v>8</v>
      </c>
      <c r="L13" s="6"/>
      <c r="M13" s="16"/>
      <c r="N13" s="8"/>
    </row>
    <row r="14" spans="2:14" x14ac:dyDescent="0.2">
      <c r="B14" s="1">
        <v>11</v>
      </c>
      <c r="C14" s="5" t="s">
        <v>7</v>
      </c>
      <c r="D14" s="6" t="s">
        <v>8</v>
      </c>
      <c r="E14" s="6"/>
      <c r="F14" s="16"/>
      <c r="G14" s="8"/>
      <c r="H14" s="9"/>
      <c r="I14" s="1">
        <v>51</v>
      </c>
      <c r="J14" s="5" t="s">
        <v>7</v>
      </c>
      <c r="K14" s="6" t="s">
        <v>8</v>
      </c>
      <c r="L14" s="6"/>
      <c r="M14" s="16"/>
      <c r="N14" s="8"/>
    </row>
    <row r="15" spans="2:14" x14ac:dyDescent="0.2">
      <c r="B15" s="1">
        <v>12</v>
      </c>
      <c r="C15" s="10" t="s">
        <v>7</v>
      </c>
      <c r="D15" s="11" t="s">
        <v>13</v>
      </c>
      <c r="E15" s="12" t="s">
        <v>12</v>
      </c>
      <c r="F15" s="13">
        <v>20</v>
      </c>
      <c r="G15" s="15" t="s">
        <v>14</v>
      </c>
      <c r="H15" s="9"/>
      <c r="I15" s="1">
        <v>52</v>
      </c>
      <c r="J15" s="10" t="s">
        <v>7</v>
      </c>
      <c r="K15" s="11" t="s">
        <v>13</v>
      </c>
      <c r="L15" s="12" t="s">
        <v>10</v>
      </c>
      <c r="M15" s="13">
        <v>20</v>
      </c>
      <c r="N15" s="15" t="s">
        <v>14</v>
      </c>
    </row>
    <row r="16" spans="2:14" x14ac:dyDescent="0.2">
      <c r="B16" s="1">
        <v>13</v>
      </c>
      <c r="C16" s="10" t="s">
        <v>7</v>
      </c>
      <c r="D16" s="11" t="s">
        <v>9</v>
      </c>
      <c r="E16" s="12" t="s">
        <v>12</v>
      </c>
      <c r="F16" s="13">
        <v>10</v>
      </c>
      <c r="G16" s="14" t="s">
        <v>11</v>
      </c>
      <c r="H16" s="9"/>
      <c r="I16" s="1">
        <v>53</v>
      </c>
      <c r="J16" s="10" t="s">
        <v>7</v>
      </c>
      <c r="K16" s="11" t="s">
        <v>13</v>
      </c>
      <c r="L16" s="12" t="s">
        <v>12</v>
      </c>
      <c r="M16" s="13">
        <v>10</v>
      </c>
      <c r="N16" s="15" t="s">
        <v>14</v>
      </c>
    </row>
    <row r="17" spans="2:14" x14ac:dyDescent="0.2">
      <c r="B17" s="1">
        <v>14</v>
      </c>
      <c r="C17" s="10" t="s">
        <v>7</v>
      </c>
      <c r="D17" s="11" t="s">
        <v>13</v>
      </c>
      <c r="E17" s="12" t="s">
        <v>12</v>
      </c>
      <c r="F17" s="13">
        <v>10</v>
      </c>
      <c r="G17" s="15" t="s">
        <v>14</v>
      </c>
      <c r="H17" s="9"/>
      <c r="I17" s="1">
        <v>54</v>
      </c>
      <c r="J17" s="10" t="s">
        <v>7</v>
      </c>
      <c r="K17" s="11" t="s">
        <v>13</v>
      </c>
      <c r="L17" s="12" t="s">
        <v>12</v>
      </c>
      <c r="M17" s="13">
        <v>20</v>
      </c>
      <c r="N17" s="15" t="s">
        <v>14</v>
      </c>
    </row>
    <row r="18" spans="2:14" x14ac:dyDescent="0.2">
      <c r="B18" s="1">
        <v>15</v>
      </c>
      <c r="C18" s="10" t="s">
        <v>7</v>
      </c>
      <c r="D18" s="11" t="s">
        <v>9</v>
      </c>
      <c r="E18" s="12" t="s">
        <v>10</v>
      </c>
      <c r="F18" s="13">
        <v>20</v>
      </c>
      <c r="G18" s="14" t="s">
        <v>11</v>
      </c>
      <c r="H18" s="9"/>
      <c r="I18" s="1">
        <v>55</v>
      </c>
      <c r="J18" s="10" t="s">
        <v>7</v>
      </c>
      <c r="K18" s="11" t="s">
        <v>9</v>
      </c>
      <c r="L18" s="12" t="s">
        <v>12</v>
      </c>
      <c r="M18" s="13">
        <v>20</v>
      </c>
      <c r="N18" s="14" t="s">
        <v>11</v>
      </c>
    </row>
    <row r="19" spans="2:14" x14ac:dyDescent="0.2">
      <c r="B19" s="1">
        <v>16</v>
      </c>
      <c r="C19" s="10" t="s">
        <v>7</v>
      </c>
      <c r="D19" s="11" t="s">
        <v>9</v>
      </c>
      <c r="E19" s="12" t="s">
        <v>10</v>
      </c>
      <c r="F19" s="13">
        <v>10</v>
      </c>
      <c r="G19" s="14" t="s">
        <v>11</v>
      </c>
      <c r="H19" s="9"/>
      <c r="I19" s="1">
        <v>56</v>
      </c>
      <c r="J19" s="10" t="s">
        <v>7</v>
      </c>
      <c r="K19" s="11" t="s">
        <v>13</v>
      </c>
      <c r="L19" s="12" t="s">
        <v>10</v>
      </c>
      <c r="M19" s="13">
        <v>10</v>
      </c>
      <c r="N19" s="15" t="s">
        <v>14</v>
      </c>
    </row>
    <row r="20" spans="2:14" x14ac:dyDescent="0.2">
      <c r="B20" s="1">
        <v>17</v>
      </c>
      <c r="C20" s="10" t="s">
        <v>7</v>
      </c>
      <c r="D20" s="11" t="s">
        <v>9</v>
      </c>
      <c r="E20" s="12" t="s">
        <v>12</v>
      </c>
      <c r="F20" s="13">
        <v>20</v>
      </c>
      <c r="G20" s="14" t="s">
        <v>11</v>
      </c>
      <c r="H20" s="9"/>
      <c r="I20" s="1">
        <v>57</v>
      </c>
      <c r="J20" s="10" t="s">
        <v>7</v>
      </c>
      <c r="K20" s="11" t="s">
        <v>9</v>
      </c>
      <c r="L20" s="12" t="s">
        <v>10</v>
      </c>
      <c r="M20" s="13">
        <v>10</v>
      </c>
      <c r="N20" s="14" t="s">
        <v>11</v>
      </c>
    </row>
    <row r="21" spans="2:14" x14ac:dyDescent="0.2">
      <c r="B21" s="1">
        <v>18</v>
      </c>
      <c r="C21" s="10" t="s">
        <v>7</v>
      </c>
      <c r="D21" s="11" t="s">
        <v>13</v>
      </c>
      <c r="E21" s="12" t="s">
        <v>10</v>
      </c>
      <c r="F21" s="13">
        <v>20</v>
      </c>
      <c r="G21" s="15" t="s">
        <v>14</v>
      </c>
      <c r="H21" s="9"/>
      <c r="I21" s="1">
        <v>58</v>
      </c>
      <c r="J21" s="10" t="s">
        <v>7</v>
      </c>
      <c r="K21" s="11" t="s">
        <v>9</v>
      </c>
      <c r="L21" s="12" t="s">
        <v>10</v>
      </c>
      <c r="M21" s="13">
        <v>20</v>
      </c>
      <c r="N21" s="14" t="s">
        <v>11</v>
      </c>
    </row>
    <row r="22" spans="2:14" x14ac:dyDescent="0.2">
      <c r="B22" s="1">
        <v>19</v>
      </c>
      <c r="C22" s="10" t="s">
        <v>7</v>
      </c>
      <c r="D22" s="11" t="s">
        <v>13</v>
      </c>
      <c r="E22" s="12" t="s">
        <v>10</v>
      </c>
      <c r="F22" s="13">
        <v>10</v>
      </c>
      <c r="G22" s="15" t="s">
        <v>14</v>
      </c>
      <c r="H22" s="9"/>
      <c r="I22" s="1">
        <v>59</v>
      </c>
      <c r="J22" s="10" t="s">
        <v>7</v>
      </c>
      <c r="K22" s="11" t="s">
        <v>9</v>
      </c>
      <c r="L22" s="12" t="s">
        <v>12</v>
      </c>
      <c r="M22" s="13">
        <v>10</v>
      </c>
      <c r="N22" s="14" t="s">
        <v>11</v>
      </c>
    </row>
    <row r="23" spans="2:14" x14ac:dyDescent="0.2">
      <c r="B23" s="1">
        <v>20</v>
      </c>
      <c r="C23" s="5" t="s">
        <v>7</v>
      </c>
      <c r="D23" s="6" t="s">
        <v>8</v>
      </c>
      <c r="E23" s="6"/>
      <c r="F23" s="16"/>
      <c r="G23" s="8"/>
      <c r="H23" s="9"/>
      <c r="I23" s="1">
        <v>60</v>
      </c>
      <c r="J23" s="10" t="s">
        <v>7</v>
      </c>
      <c r="K23" s="6" t="s">
        <v>8</v>
      </c>
      <c r="L23" s="6"/>
      <c r="M23" s="16"/>
      <c r="N23" s="8"/>
    </row>
    <row r="24" spans="2:14" x14ac:dyDescent="0.2">
      <c r="B24" s="1">
        <v>21</v>
      </c>
      <c r="C24" s="5" t="s">
        <v>15</v>
      </c>
      <c r="D24" s="6" t="s">
        <v>8</v>
      </c>
      <c r="E24" s="6"/>
      <c r="F24" s="16"/>
      <c r="G24" s="8"/>
      <c r="H24" s="9"/>
      <c r="I24" s="1">
        <v>61</v>
      </c>
      <c r="J24" s="5" t="s">
        <v>7</v>
      </c>
      <c r="K24" s="6" t="s">
        <v>8</v>
      </c>
      <c r="L24" s="6"/>
      <c r="M24" s="16"/>
      <c r="N24" s="8"/>
    </row>
    <row r="25" spans="2:14" x14ac:dyDescent="0.2">
      <c r="B25" s="1">
        <v>22</v>
      </c>
      <c r="C25" s="17" t="s">
        <v>15</v>
      </c>
      <c r="D25" s="11" t="s">
        <v>9</v>
      </c>
      <c r="E25" s="18"/>
      <c r="F25" s="19">
        <v>20</v>
      </c>
      <c r="G25" s="14" t="s">
        <v>11</v>
      </c>
      <c r="H25" s="9"/>
      <c r="I25" s="1">
        <v>62</v>
      </c>
      <c r="J25" s="17" t="s">
        <v>15</v>
      </c>
      <c r="K25" s="11" t="s">
        <v>13</v>
      </c>
      <c r="L25" s="18"/>
      <c r="M25" s="13">
        <v>80</v>
      </c>
      <c r="N25" s="15" t="s">
        <v>14</v>
      </c>
    </row>
    <row r="26" spans="2:14" x14ac:dyDescent="0.2">
      <c r="B26" s="1">
        <v>23</v>
      </c>
      <c r="C26" s="17" t="s">
        <v>15</v>
      </c>
      <c r="D26" s="11" t="s">
        <v>13</v>
      </c>
      <c r="E26" s="18"/>
      <c r="F26" s="19">
        <v>10</v>
      </c>
      <c r="G26" s="15" t="s">
        <v>14</v>
      </c>
      <c r="H26" s="9"/>
      <c r="I26" s="1">
        <v>63</v>
      </c>
      <c r="J26" s="17" t="s">
        <v>15</v>
      </c>
      <c r="K26" s="11" t="s">
        <v>9</v>
      </c>
      <c r="L26" s="18"/>
      <c r="M26" s="13">
        <v>80</v>
      </c>
      <c r="N26" s="14" t="s">
        <v>11</v>
      </c>
    </row>
    <row r="27" spans="2:14" x14ac:dyDescent="0.2">
      <c r="B27" s="1">
        <v>24</v>
      </c>
      <c r="C27" s="17" t="s">
        <v>15</v>
      </c>
      <c r="D27" s="11" t="s">
        <v>13</v>
      </c>
      <c r="E27" s="18"/>
      <c r="F27" s="19">
        <v>80</v>
      </c>
      <c r="G27" s="15" t="s">
        <v>14</v>
      </c>
      <c r="H27" s="9"/>
      <c r="I27" s="1">
        <v>64</v>
      </c>
      <c r="J27" s="17" t="s">
        <v>15</v>
      </c>
      <c r="K27" s="11" t="s">
        <v>13</v>
      </c>
      <c r="L27" s="18"/>
      <c r="M27" s="13">
        <v>10</v>
      </c>
      <c r="N27" s="15" t="s">
        <v>14</v>
      </c>
    </row>
    <row r="28" spans="2:14" x14ac:dyDescent="0.2">
      <c r="B28" s="1">
        <v>25</v>
      </c>
      <c r="C28" s="17" t="s">
        <v>15</v>
      </c>
      <c r="D28" s="11" t="s">
        <v>9</v>
      </c>
      <c r="E28" s="18"/>
      <c r="F28" s="19">
        <v>80</v>
      </c>
      <c r="G28" s="14" t="s">
        <v>11</v>
      </c>
      <c r="H28" s="9"/>
      <c r="I28" s="1">
        <v>65</v>
      </c>
      <c r="J28" s="17" t="s">
        <v>15</v>
      </c>
      <c r="K28" s="11" t="s">
        <v>9</v>
      </c>
      <c r="L28" s="18"/>
      <c r="M28" s="13">
        <v>10</v>
      </c>
      <c r="N28" s="14" t="s">
        <v>11</v>
      </c>
    </row>
    <row r="29" spans="2:14" x14ac:dyDescent="0.2">
      <c r="B29" s="1">
        <v>26</v>
      </c>
      <c r="C29" s="17" t="s">
        <v>15</v>
      </c>
      <c r="D29" s="11" t="s">
        <v>13</v>
      </c>
      <c r="E29" s="18"/>
      <c r="F29" s="19">
        <v>40</v>
      </c>
      <c r="G29" s="15" t="s">
        <v>14</v>
      </c>
      <c r="H29" s="9"/>
      <c r="I29" s="1">
        <v>66</v>
      </c>
      <c r="J29" s="17" t="s">
        <v>15</v>
      </c>
      <c r="K29" s="11" t="s">
        <v>13</v>
      </c>
      <c r="L29" s="18"/>
      <c r="M29" s="13">
        <v>40</v>
      </c>
      <c r="N29" s="15" t="s">
        <v>14</v>
      </c>
    </row>
    <row r="30" spans="2:14" x14ac:dyDescent="0.2">
      <c r="B30" s="1">
        <v>27</v>
      </c>
      <c r="C30" s="17" t="s">
        <v>15</v>
      </c>
      <c r="D30" s="11" t="s">
        <v>13</v>
      </c>
      <c r="E30" s="18"/>
      <c r="F30" s="19">
        <v>20</v>
      </c>
      <c r="G30" s="15" t="s">
        <v>14</v>
      </c>
      <c r="H30" s="9"/>
      <c r="I30" s="1">
        <v>67</v>
      </c>
      <c r="J30" s="17" t="s">
        <v>15</v>
      </c>
      <c r="K30" s="11" t="s">
        <v>9</v>
      </c>
      <c r="L30" s="18"/>
      <c r="M30" s="13">
        <v>20</v>
      </c>
      <c r="N30" s="14" t="s">
        <v>11</v>
      </c>
    </row>
    <row r="31" spans="2:14" x14ac:dyDescent="0.2">
      <c r="B31" s="1">
        <v>28</v>
      </c>
      <c r="C31" s="17" t="s">
        <v>15</v>
      </c>
      <c r="D31" s="11" t="s">
        <v>9</v>
      </c>
      <c r="E31" s="18"/>
      <c r="F31" s="19">
        <v>10</v>
      </c>
      <c r="G31" s="14" t="s">
        <v>11</v>
      </c>
      <c r="H31" s="9"/>
      <c r="I31" s="1">
        <v>68</v>
      </c>
      <c r="J31" s="17" t="s">
        <v>15</v>
      </c>
      <c r="K31" s="11" t="s">
        <v>13</v>
      </c>
      <c r="L31" s="18"/>
      <c r="M31" s="13">
        <v>20</v>
      </c>
      <c r="N31" s="15" t="s">
        <v>14</v>
      </c>
    </row>
    <row r="32" spans="2:14" x14ac:dyDescent="0.2">
      <c r="B32" s="1">
        <v>29</v>
      </c>
      <c r="C32" s="17" t="s">
        <v>15</v>
      </c>
      <c r="D32" s="11" t="s">
        <v>9</v>
      </c>
      <c r="E32" s="18"/>
      <c r="F32" s="19">
        <v>40</v>
      </c>
      <c r="G32" s="14" t="s">
        <v>11</v>
      </c>
      <c r="H32" s="9"/>
      <c r="I32" s="1">
        <v>69</v>
      </c>
      <c r="J32" s="17" t="s">
        <v>15</v>
      </c>
      <c r="K32" s="11" t="s">
        <v>9</v>
      </c>
      <c r="L32" s="18"/>
      <c r="M32" s="13">
        <v>40</v>
      </c>
      <c r="N32" s="14" t="s">
        <v>11</v>
      </c>
    </row>
    <row r="33" spans="2:15" x14ac:dyDescent="0.2">
      <c r="B33" s="1">
        <v>30</v>
      </c>
      <c r="C33" s="5" t="s">
        <v>15</v>
      </c>
      <c r="D33" s="6" t="s">
        <v>8</v>
      </c>
      <c r="E33" s="6"/>
      <c r="F33" s="16"/>
      <c r="G33" s="8"/>
      <c r="H33" s="9"/>
      <c r="I33" s="1">
        <v>70</v>
      </c>
      <c r="J33" s="5" t="s">
        <v>15</v>
      </c>
      <c r="K33" s="6" t="s">
        <v>8</v>
      </c>
      <c r="L33" s="6"/>
      <c r="M33" s="20"/>
      <c r="N33" s="8"/>
    </row>
    <row r="34" spans="2:15" x14ac:dyDescent="0.2">
      <c r="B34" s="1">
        <v>31</v>
      </c>
      <c r="C34" s="5" t="s">
        <v>15</v>
      </c>
      <c r="D34" s="6" t="s">
        <v>8</v>
      </c>
      <c r="E34" s="6"/>
      <c r="F34" s="16"/>
      <c r="G34" s="8"/>
      <c r="H34" s="9"/>
      <c r="I34" s="1">
        <v>71</v>
      </c>
      <c r="J34" s="5" t="s">
        <v>15</v>
      </c>
      <c r="K34" s="6" t="s">
        <v>8</v>
      </c>
      <c r="L34" s="6"/>
      <c r="M34" s="20"/>
      <c r="N34" s="8"/>
    </row>
    <row r="35" spans="2:15" x14ac:dyDescent="0.2">
      <c r="B35" s="1">
        <v>32</v>
      </c>
      <c r="C35" s="17" t="s">
        <v>15</v>
      </c>
      <c r="D35" s="11" t="s">
        <v>9</v>
      </c>
      <c r="E35" s="18"/>
      <c r="F35" s="19">
        <v>40</v>
      </c>
      <c r="G35" s="14" t="s">
        <v>11</v>
      </c>
      <c r="H35" s="9"/>
      <c r="I35" s="1">
        <v>72</v>
      </c>
      <c r="J35" s="17" t="s">
        <v>15</v>
      </c>
      <c r="K35" s="11" t="s">
        <v>9</v>
      </c>
      <c r="L35" s="18"/>
      <c r="M35" s="13">
        <v>10</v>
      </c>
      <c r="N35" s="14" t="s">
        <v>11</v>
      </c>
    </row>
    <row r="36" spans="2:15" x14ac:dyDescent="0.2">
      <c r="B36" s="1">
        <v>33</v>
      </c>
      <c r="C36" s="17" t="s">
        <v>15</v>
      </c>
      <c r="D36" s="11" t="s">
        <v>13</v>
      </c>
      <c r="E36" s="18"/>
      <c r="F36" s="19">
        <v>10</v>
      </c>
      <c r="G36" s="15" t="s">
        <v>14</v>
      </c>
      <c r="H36" s="9"/>
      <c r="I36" s="1">
        <v>73</v>
      </c>
      <c r="J36" s="17" t="s">
        <v>15</v>
      </c>
      <c r="K36" s="11" t="s">
        <v>9</v>
      </c>
      <c r="L36" s="18"/>
      <c r="M36" s="13">
        <v>40</v>
      </c>
      <c r="N36" s="14" t="s">
        <v>11</v>
      </c>
    </row>
    <row r="37" spans="2:15" x14ac:dyDescent="0.2">
      <c r="B37" s="1">
        <v>34</v>
      </c>
      <c r="C37" s="17" t="s">
        <v>15</v>
      </c>
      <c r="D37" s="11" t="s">
        <v>9</v>
      </c>
      <c r="E37" s="18"/>
      <c r="F37" s="19">
        <v>20</v>
      </c>
      <c r="G37" s="14" t="s">
        <v>11</v>
      </c>
      <c r="H37" s="9"/>
      <c r="I37" s="1">
        <v>74</v>
      </c>
      <c r="J37" s="17" t="s">
        <v>15</v>
      </c>
      <c r="K37" s="11" t="s">
        <v>13</v>
      </c>
      <c r="L37" s="18"/>
      <c r="M37" s="13">
        <v>10</v>
      </c>
      <c r="N37" s="15" t="s">
        <v>14</v>
      </c>
    </row>
    <row r="38" spans="2:15" x14ac:dyDescent="0.2">
      <c r="B38" s="1">
        <v>35</v>
      </c>
      <c r="C38" s="17" t="s">
        <v>15</v>
      </c>
      <c r="D38" s="11" t="s">
        <v>13</v>
      </c>
      <c r="E38" s="18"/>
      <c r="F38" s="19">
        <v>80</v>
      </c>
      <c r="G38" s="15" t="s">
        <v>14</v>
      </c>
      <c r="H38" s="9"/>
      <c r="I38" s="1">
        <v>75</v>
      </c>
      <c r="J38" s="17" t="s">
        <v>15</v>
      </c>
      <c r="K38" s="11" t="s">
        <v>13</v>
      </c>
      <c r="L38" s="18"/>
      <c r="M38" s="13">
        <v>40</v>
      </c>
      <c r="N38" s="15" t="s">
        <v>14</v>
      </c>
    </row>
    <row r="39" spans="2:15" x14ac:dyDescent="0.2">
      <c r="B39" s="1">
        <v>36</v>
      </c>
      <c r="C39" s="17" t="s">
        <v>15</v>
      </c>
      <c r="D39" s="11" t="s">
        <v>13</v>
      </c>
      <c r="E39" s="18"/>
      <c r="F39" s="19">
        <v>20</v>
      </c>
      <c r="G39" s="15" t="s">
        <v>14</v>
      </c>
      <c r="H39" s="9"/>
      <c r="I39" s="1">
        <v>76</v>
      </c>
      <c r="J39" s="17" t="s">
        <v>15</v>
      </c>
      <c r="K39" s="11" t="s">
        <v>9</v>
      </c>
      <c r="L39" s="18"/>
      <c r="M39" s="13">
        <v>80</v>
      </c>
      <c r="N39" s="14" t="s">
        <v>11</v>
      </c>
    </row>
    <row r="40" spans="2:15" x14ac:dyDescent="0.2">
      <c r="B40" s="1">
        <v>37</v>
      </c>
      <c r="C40" s="17" t="s">
        <v>15</v>
      </c>
      <c r="D40" s="11" t="s">
        <v>9</v>
      </c>
      <c r="E40" s="18"/>
      <c r="F40" s="19">
        <v>80</v>
      </c>
      <c r="G40" s="14" t="s">
        <v>11</v>
      </c>
      <c r="H40" s="9"/>
      <c r="I40" s="1">
        <v>77</v>
      </c>
      <c r="J40" s="17" t="s">
        <v>15</v>
      </c>
      <c r="K40" s="11" t="s">
        <v>13</v>
      </c>
      <c r="L40" s="18"/>
      <c r="M40" s="13">
        <v>80</v>
      </c>
      <c r="N40" s="15" t="s">
        <v>14</v>
      </c>
    </row>
    <row r="41" spans="2:15" x14ac:dyDescent="0.2">
      <c r="B41" s="1">
        <v>38</v>
      </c>
      <c r="C41" s="17" t="s">
        <v>15</v>
      </c>
      <c r="D41" s="11" t="s">
        <v>9</v>
      </c>
      <c r="E41" s="18"/>
      <c r="F41" s="19">
        <v>10</v>
      </c>
      <c r="G41" s="14" t="s">
        <v>11</v>
      </c>
      <c r="H41" s="9"/>
      <c r="I41" s="1">
        <v>78</v>
      </c>
      <c r="J41" s="17" t="s">
        <v>15</v>
      </c>
      <c r="K41" s="11" t="s">
        <v>13</v>
      </c>
      <c r="L41" s="18"/>
      <c r="M41" s="13">
        <v>20</v>
      </c>
      <c r="N41" s="15" t="s">
        <v>14</v>
      </c>
    </row>
    <row r="42" spans="2:15" x14ac:dyDescent="0.2">
      <c r="B42" s="1">
        <v>39</v>
      </c>
      <c r="C42" s="17" t="s">
        <v>15</v>
      </c>
      <c r="D42" s="11" t="s">
        <v>13</v>
      </c>
      <c r="E42" s="18"/>
      <c r="F42" s="19">
        <v>40</v>
      </c>
      <c r="G42" s="15" t="s">
        <v>14</v>
      </c>
      <c r="H42" s="9"/>
      <c r="I42" s="1">
        <v>79</v>
      </c>
      <c r="J42" s="17" t="s">
        <v>15</v>
      </c>
      <c r="K42" s="11" t="s">
        <v>9</v>
      </c>
      <c r="L42" s="18"/>
      <c r="M42" s="13">
        <v>20</v>
      </c>
      <c r="N42" s="14" t="s">
        <v>11</v>
      </c>
    </row>
    <row r="43" spans="2:15" x14ac:dyDescent="0.2">
      <c r="B43" s="1">
        <v>40</v>
      </c>
      <c r="C43" s="5" t="s">
        <v>7</v>
      </c>
      <c r="D43" s="6" t="s">
        <v>8</v>
      </c>
      <c r="E43" s="6"/>
      <c r="F43" s="6"/>
      <c r="G43" s="8"/>
      <c r="H43" s="9"/>
      <c r="I43" s="1">
        <v>80</v>
      </c>
      <c r="J43" s="5" t="s">
        <v>15</v>
      </c>
      <c r="K43" s="6" t="s">
        <v>8</v>
      </c>
      <c r="L43" s="6"/>
      <c r="M43" s="6"/>
      <c r="N43" s="8"/>
    </row>
    <row r="44" spans="2:15" x14ac:dyDescent="0.2">
      <c r="B44" s="1"/>
      <c r="H44" s="3"/>
      <c r="I44" s="1"/>
    </row>
    <row r="45" spans="2:15" x14ac:dyDescent="0.2">
      <c r="B45" s="21" t="s">
        <v>16</v>
      </c>
      <c r="C45" s="22" t="s">
        <v>16</v>
      </c>
      <c r="D45" s="23"/>
      <c r="E45" s="23"/>
      <c r="F45" s="23"/>
      <c r="G45" s="24"/>
      <c r="H45" s="25" t="s">
        <v>17</v>
      </c>
      <c r="I45" s="24"/>
      <c r="J45" s="22" t="s">
        <v>16</v>
      </c>
      <c r="K45" s="23"/>
      <c r="L45" s="23"/>
      <c r="M45" s="23"/>
      <c r="N45" s="24"/>
      <c r="O45" s="21" t="s">
        <v>16</v>
      </c>
    </row>
    <row r="46" spans="2:15" x14ac:dyDescent="0.2">
      <c r="B46" s="1"/>
      <c r="H46" s="3"/>
      <c r="I46" s="1"/>
    </row>
    <row r="47" spans="2:15" x14ac:dyDescent="0.2">
      <c r="B47" s="22" t="s">
        <v>18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4"/>
    </row>
  </sheetData>
  <mergeCells count="4">
    <mergeCell ref="C45:G45"/>
    <mergeCell ref="H45:I45"/>
    <mergeCell ref="J45:N45"/>
    <mergeCell ref="B47:O4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9D8F7-33F0-4FA0-A074-C8CC071698E3}">
  <dimension ref="B3:N35"/>
  <sheetViews>
    <sheetView workbookViewId="0">
      <selection activeCell="H20" sqref="H20"/>
    </sheetView>
  </sheetViews>
  <sheetFormatPr defaultRowHeight="15" x14ac:dyDescent="0.25"/>
  <sheetData>
    <row r="3" spans="2:14" x14ac:dyDescent="0.25">
      <c r="B3" t="s">
        <v>15</v>
      </c>
      <c r="C3" t="s">
        <v>19</v>
      </c>
      <c r="D3" t="s">
        <v>20</v>
      </c>
      <c r="E3" t="s">
        <v>21</v>
      </c>
      <c r="F3" t="s">
        <v>22</v>
      </c>
      <c r="G3" t="s">
        <v>23</v>
      </c>
      <c r="H3" t="s">
        <v>24</v>
      </c>
      <c r="I3" t="s">
        <v>25</v>
      </c>
      <c r="J3" t="s">
        <v>26</v>
      </c>
    </row>
    <row r="4" spans="2:14" x14ac:dyDescent="0.25">
      <c r="C4" s="26">
        <v>5</v>
      </c>
      <c r="D4">
        <v>6.38</v>
      </c>
      <c r="E4">
        <v>5</v>
      </c>
      <c r="F4">
        <v>15</v>
      </c>
      <c r="G4">
        <f>F4*E4*D4/1000</f>
        <v>0.47849999999999998</v>
      </c>
      <c r="H4">
        <v>4</v>
      </c>
      <c r="I4" s="27">
        <f>H4*G4</f>
        <v>1.9139999999999999</v>
      </c>
      <c r="J4">
        <f>G4/F4*10</f>
        <v>0.31899999999999995</v>
      </c>
    </row>
    <row r="5" spans="2:14" x14ac:dyDescent="0.25">
      <c r="C5" s="26">
        <v>10</v>
      </c>
      <c r="D5">
        <v>6.38</v>
      </c>
      <c r="E5">
        <v>10</v>
      </c>
      <c r="F5">
        <v>15</v>
      </c>
      <c r="G5">
        <f>F5*E5*D5/1000</f>
        <v>0.95699999999999996</v>
      </c>
      <c r="H5">
        <v>4</v>
      </c>
      <c r="I5" s="27">
        <f>H5*G5</f>
        <v>3.8279999999999998</v>
      </c>
      <c r="J5">
        <f>G5/F5*10</f>
        <v>0.6379999999999999</v>
      </c>
      <c r="M5" s="28">
        <v>43651</v>
      </c>
      <c r="N5" t="s">
        <v>27</v>
      </c>
    </row>
    <row r="6" spans="2:14" x14ac:dyDescent="0.25">
      <c r="C6">
        <v>20</v>
      </c>
      <c r="D6">
        <v>6.38</v>
      </c>
      <c r="E6">
        <v>20</v>
      </c>
      <c r="F6">
        <v>15</v>
      </c>
      <c r="G6">
        <f>F6*E6*D6/1000</f>
        <v>1.9139999999999999</v>
      </c>
      <c r="H6">
        <v>4</v>
      </c>
      <c r="I6" s="27">
        <f>H6*G6</f>
        <v>7.6559999999999997</v>
      </c>
      <c r="J6">
        <f>G6/F6*10</f>
        <v>1.2759999999999998</v>
      </c>
      <c r="M6" s="28">
        <v>43655</v>
      </c>
      <c r="N6" t="s">
        <v>30</v>
      </c>
    </row>
    <row r="7" spans="2:14" x14ac:dyDescent="0.25">
      <c r="C7">
        <v>40</v>
      </c>
      <c r="D7">
        <v>6.38</v>
      </c>
      <c r="E7">
        <v>40</v>
      </c>
      <c r="F7">
        <v>15</v>
      </c>
      <c r="G7">
        <f>F7*E7*D7/1000</f>
        <v>3.8279999999999998</v>
      </c>
      <c r="H7">
        <v>4</v>
      </c>
      <c r="I7" s="27">
        <f>H7*G7</f>
        <v>15.311999999999999</v>
      </c>
      <c r="J7">
        <f>G7/F7*10</f>
        <v>2.5519999999999996</v>
      </c>
    </row>
    <row r="8" spans="2:14" x14ac:dyDescent="0.25">
      <c r="C8" s="26">
        <v>80</v>
      </c>
      <c r="D8">
        <v>6.38</v>
      </c>
      <c r="E8">
        <v>80</v>
      </c>
      <c r="F8">
        <v>15</v>
      </c>
      <c r="G8">
        <f>F8*E8*D8/1000</f>
        <v>7.6559999999999997</v>
      </c>
      <c r="H8">
        <v>5</v>
      </c>
      <c r="I8" s="27">
        <f>H8*G8</f>
        <v>38.28</v>
      </c>
      <c r="J8">
        <f>G8/F8*10</f>
        <v>5.1039999999999992</v>
      </c>
    </row>
    <row r="12" spans="2:14" x14ac:dyDescent="0.25">
      <c r="B12" s="26" t="s">
        <v>29</v>
      </c>
    </row>
    <row r="13" spans="2:14" x14ac:dyDescent="0.25">
      <c r="B13" s="26" t="s">
        <v>15</v>
      </c>
      <c r="C13" s="26" t="s">
        <v>31</v>
      </c>
    </row>
    <row r="14" spans="2:14" x14ac:dyDescent="0.25">
      <c r="B14" t="s">
        <v>28</v>
      </c>
    </row>
    <row r="16" spans="2:14" x14ac:dyDescent="0.25">
      <c r="M16" s="26"/>
    </row>
    <row r="18" spans="6:13" x14ac:dyDescent="0.25">
      <c r="F18" s="29"/>
      <c r="G18" s="29"/>
      <c r="M18" s="26"/>
    </row>
    <row r="19" spans="6:13" x14ac:dyDescent="0.25">
      <c r="F19" s="29"/>
      <c r="G19" s="29"/>
      <c r="M19" s="26"/>
    </row>
    <row r="20" spans="6:13" x14ac:dyDescent="0.25">
      <c r="F20" s="29"/>
      <c r="G20" s="29"/>
    </row>
    <row r="22" spans="6:13" x14ac:dyDescent="0.25">
      <c r="L22" s="28"/>
    </row>
    <row r="23" spans="6:13" x14ac:dyDescent="0.25">
      <c r="L23" s="28"/>
    </row>
    <row r="24" spans="6:13" x14ac:dyDescent="0.25">
      <c r="L24" s="28"/>
      <c r="M24" s="30"/>
    </row>
    <row r="25" spans="6:13" x14ac:dyDescent="0.25">
      <c r="L25" s="26"/>
      <c r="M25" s="26"/>
    </row>
    <row r="26" spans="6:13" x14ac:dyDescent="0.25">
      <c r="M26" s="26"/>
    </row>
    <row r="33" spans="13:14" x14ac:dyDescent="0.25">
      <c r="M33" s="26"/>
    </row>
    <row r="35" spans="13:14" x14ac:dyDescent="0.25">
      <c r="M35" s="26"/>
      <c r="N35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03B9F-7632-4A4A-A2DB-B0C035E87DF0}">
  <dimension ref="A1:A13"/>
  <sheetViews>
    <sheetView workbookViewId="0">
      <selection activeCell="G35" sqref="G35"/>
    </sheetView>
  </sheetViews>
  <sheetFormatPr defaultRowHeight="15" x14ac:dyDescent="0.25"/>
  <sheetData>
    <row r="1" spans="1:1" x14ac:dyDescent="0.25">
      <c r="A1" s="31" t="s">
        <v>32</v>
      </c>
    </row>
    <row r="3" spans="1:1" x14ac:dyDescent="0.25">
      <c r="A3" t="s">
        <v>33</v>
      </c>
    </row>
    <row r="4" spans="1:1" x14ac:dyDescent="0.25">
      <c r="A4" t="s">
        <v>34</v>
      </c>
    </row>
    <row r="5" spans="1:1" x14ac:dyDescent="0.25">
      <c r="A5" t="s">
        <v>35</v>
      </c>
    </row>
    <row r="6" spans="1:1" x14ac:dyDescent="0.25">
      <c r="A6" t="s">
        <v>36</v>
      </c>
    </row>
    <row r="7" spans="1:1" x14ac:dyDescent="0.25">
      <c r="A7" t="s">
        <v>37</v>
      </c>
    </row>
    <row r="8" spans="1:1" x14ac:dyDescent="0.25">
      <c r="A8" t="s">
        <v>38</v>
      </c>
    </row>
    <row r="9" spans="1:1" x14ac:dyDescent="0.25">
      <c r="A9" t="s">
        <v>39</v>
      </c>
    </row>
    <row r="10" spans="1:1" x14ac:dyDescent="0.25">
      <c r="A10" t="s">
        <v>40</v>
      </c>
    </row>
    <row r="12" spans="1:1" x14ac:dyDescent="0.25">
      <c r="A12" t="s">
        <v>41</v>
      </c>
    </row>
    <row r="13" spans="1:1" x14ac:dyDescent="0.25">
      <c r="A13" t="s">
        <v>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A148C-04A5-44EE-BD8A-8E68B39F3AC6}">
  <dimension ref="A1:AP43"/>
  <sheetViews>
    <sheetView topLeftCell="AE7" workbookViewId="0">
      <selection activeCell="AP40" sqref="AP40"/>
    </sheetView>
  </sheetViews>
  <sheetFormatPr defaultRowHeight="15" x14ac:dyDescent="0.25"/>
  <cols>
    <col min="275" max="275" width="8.28515625" bestFit="1" customWidth="1"/>
    <col min="276" max="276" width="22.28515625" bestFit="1" customWidth="1"/>
    <col min="277" max="277" width="21" bestFit="1" customWidth="1"/>
    <col min="278" max="279" width="22.42578125" bestFit="1" customWidth="1"/>
    <col min="280" max="280" width="21.28515625" bestFit="1" customWidth="1"/>
    <col min="281" max="286" width="22.28515625" bestFit="1" customWidth="1"/>
    <col min="531" max="531" width="8.28515625" bestFit="1" customWidth="1"/>
    <col min="532" max="532" width="22.28515625" bestFit="1" customWidth="1"/>
    <col min="533" max="533" width="21" bestFit="1" customWidth="1"/>
    <col min="534" max="535" width="22.42578125" bestFit="1" customWidth="1"/>
    <col min="536" max="536" width="21.28515625" bestFit="1" customWidth="1"/>
    <col min="537" max="542" width="22.28515625" bestFit="1" customWidth="1"/>
    <col min="787" max="787" width="8.28515625" bestFit="1" customWidth="1"/>
    <col min="788" max="788" width="22.28515625" bestFit="1" customWidth="1"/>
    <col min="789" max="789" width="21" bestFit="1" customWidth="1"/>
    <col min="790" max="791" width="22.42578125" bestFit="1" customWidth="1"/>
    <col min="792" max="792" width="21.28515625" bestFit="1" customWidth="1"/>
    <col min="793" max="798" width="22.28515625" bestFit="1" customWidth="1"/>
    <col min="1043" max="1043" width="8.28515625" bestFit="1" customWidth="1"/>
    <col min="1044" max="1044" width="22.28515625" bestFit="1" customWidth="1"/>
    <col min="1045" max="1045" width="21" bestFit="1" customWidth="1"/>
    <col min="1046" max="1047" width="22.42578125" bestFit="1" customWidth="1"/>
    <col min="1048" max="1048" width="21.28515625" bestFit="1" customWidth="1"/>
    <col min="1049" max="1054" width="22.28515625" bestFit="1" customWidth="1"/>
    <col min="1299" max="1299" width="8.28515625" bestFit="1" customWidth="1"/>
    <col min="1300" max="1300" width="22.28515625" bestFit="1" customWidth="1"/>
    <col min="1301" max="1301" width="21" bestFit="1" customWidth="1"/>
    <col min="1302" max="1303" width="22.42578125" bestFit="1" customWidth="1"/>
    <col min="1304" max="1304" width="21.28515625" bestFit="1" customWidth="1"/>
    <col min="1305" max="1310" width="22.28515625" bestFit="1" customWidth="1"/>
    <col min="1555" max="1555" width="8.28515625" bestFit="1" customWidth="1"/>
    <col min="1556" max="1556" width="22.28515625" bestFit="1" customWidth="1"/>
    <col min="1557" max="1557" width="21" bestFit="1" customWidth="1"/>
    <col min="1558" max="1559" width="22.42578125" bestFit="1" customWidth="1"/>
    <col min="1560" max="1560" width="21.28515625" bestFit="1" customWidth="1"/>
    <col min="1561" max="1566" width="22.28515625" bestFit="1" customWidth="1"/>
    <col min="1811" max="1811" width="8.28515625" bestFit="1" customWidth="1"/>
    <col min="1812" max="1812" width="22.28515625" bestFit="1" customWidth="1"/>
    <col min="1813" max="1813" width="21" bestFit="1" customWidth="1"/>
    <col min="1814" max="1815" width="22.42578125" bestFit="1" customWidth="1"/>
    <col min="1816" max="1816" width="21.28515625" bestFit="1" customWidth="1"/>
    <col min="1817" max="1822" width="22.28515625" bestFit="1" customWidth="1"/>
    <col min="2067" max="2067" width="8.28515625" bestFit="1" customWidth="1"/>
    <col min="2068" max="2068" width="22.28515625" bestFit="1" customWidth="1"/>
    <col min="2069" max="2069" width="21" bestFit="1" customWidth="1"/>
    <col min="2070" max="2071" width="22.42578125" bestFit="1" customWidth="1"/>
    <col min="2072" max="2072" width="21.28515625" bestFit="1" customWidth="1"/>
    <col min="2073" max="2078" width="22.28515625" bestFit="1" customWidth="1"/>
    <col min="2323" max="2323" width="8.28515625" bestFit="1" customWidth="1"/>
    <col min="2324" max="2324" width="22.28515625" bestFit="1" customWidth="1"/>
    <col min="2325" max="2325" width="21" bestFit="1" customWidth="1"/>
    <col min="2326" max="2327" width="22.42578125" bestFit="1" customWidth="1"/>
    <col min="2328" max="2328" width="21.28515625" bestFit="1" customWidth="1"/>
    <col min="2329" max="2334" width="22.28515625" bestFit="1" customWidth="1"/>
    <col min="2579" max="2579" width="8.28515625" bestFit="1" customWidth="1"/>
    <col min="2580" max="2580" width="22.28515625" bestFit="1" customWidth="1"/>
    <col min="2581" max="2581" width="21" bestFit="1" customWidth="1"/>
    <col min="2582" max="2583" width="22.42578125" bestFit="1" customWidth="1"/>
    <col min="2584" max="2584" width="21.28515625" bestFit="1" customWidth="1"/>
    <col min="2585" max="2590" width="22.28515625" bestFit="1" customWidth="1"/>
    <col min="2835" max="2835" width="8.28515625" bestFit="1" customWidth="1"/>
    <col min="2836" max="2836" width="22.28515625" bestFit="1" customWidth="1"/>
    <col min="2837" max="2837" width="21" bestFit="1" customWidth="1"/>
    <col min="2838" max="2839" width="22.42578125" bestFit="1" customWidth="1"/>
    <col min="2840" max="2840" width="21.28515625" bestFit="1" customWidth="1"/>
    <col min="2841" max="2846" width="22.28515625" bestFit="1" customWidth="1"/>
    <col min="3091" max="3091" width="8.28515625" bestFit="1" customWidth="1"/>
    <col min="3092" max="3092" width="22.28515625" bestFit="1" customWidth="1"/>
    <col min="3093" max="3093" width="21" bestFit="1" customWidth="1"/>
    <col min="3094" max="3095" width="22.42578125" bestFit="1" customWidth="1"/>
    <col min="3096" max="3096" width="21.28515625" bestFit="1" customWidth="1"/>
    <col min="3097" max="3102" width="22.28515625" bestFit="1" customWidth="1"/>
    <col min="3347" max="3347" width="8.28515625" bestFit="1" customWidth="1"/>
    <col min="3348" max="3348" width="22.28515625" bestFit="1" customWidth="1"/>
    <col min="3349" max="3349" width="21" bestFit="1" customWidth="1"/>
    <col min="3350" max="3351" width="22.42578125" bestFit="1" customWidth="1"/>
    <col min="3352" max="3352" width="21.28515625" bestFit="1" customWidth="1"/>
    <col min="3353" max="3358" width="22.28515625" bestFit="1" customWidth="1"/>
    <col min="3603" max="3603" width="8.28515625" bestFit="1" customWidth="1"/>
    <col min="3604" max="3604" width="22.28515625" bestFit="1" customWidth="1"/>
    <col min="3605" max="3605" width="21" bestFit="1" customWidth="1"/>
    <col min="3606" max="3607" width="22.42578125" bestFit="1" customWidth="1"/>
    <col min="3608" max="3608" width="21.28515625" bestFit="1" customWidth="1"/>
    <col min="3609" max="3614" width="22.28515625" bestFit="1" customWidth="1"/>
    <col min="3859" max="3859" width="8.28515625" bestFit="1" customWidth="1"/>
    <col min="3860" max="3860" width="22.28515625" bestFit="1" customWidth="1"/>
    <col min="3861" max="3861" width="21" bestFit="1" customWidth="1"/>
    <col min="3862" max="3863" width="22.42578125" bestFit="1" customWidth="1"/>
    <col min="3864" max="3864" width="21.28515625" bestFit="1" customWidth="1"/>
    <col min="3865" max="3870" width="22.28515625" bestFit="1" customWidth="1"/>
    <col min="4115" max="4115" width="8.28515625" bestFit="1" customWidth="1"/>
    <col min="4116" max="4116" width="22.28515625" bestFit="1" customWidth="1"/>
    <col min="4117" max="4117" width="21" bestFit="1" customWidth="1"/>
    <col min="4118" max="4119" width="22.42578125" bestFit="1" customWidth="1"/>
    <col min="4120" max="4120" width="21.28515625" bestFit="1" customWidth="1"/>
    <col min="4121" max="4126" width="22.28515625" bestFit="1" customWidth="1"/>
    <col min="4371" max="4371" width="8.28515625" bestFit="1" customWidth="1"/>
    <col min="4372" max="4372" width="22.28515625" bestFit="1" customWidth="1"/>
    <col min="4373" max="4373" width="21" bestFit="1" customWidth="1"/>
    <col min="4374" max="4375" width="22.42578125" bestFit="1" customWidth="1"/>
    <col min="4376" max="4376" width="21.28515625" bestFit="1" customWidth="1"/>
    <col min="4377" max="4382" width="22.28515625" bestFit="1" customWidth="1"/>
    <col min="4627" max="4627" width="8.28515625" bestFit="1" customWidth="1"/>
    <col min="4628" max="4628" width="22.28515625" bestFit="1" customWidth="1"/>
    <col min="4629" max="4629" width="21" bestFit="1" customWidth="1"/>
    <col min="4630" max="4631" width="22.42578125" bestFit="1" customWidth="1"/>
    <col min="4632" max="4632" width="21.28515625" bestFit="1" customWidth="1"/>
    <col min="4633" max="4638" width="22.28515625" bestFit="1" customWidth="1"/>
    <col min="4883" max="4883" width="8.28515625" bestFit="1" customWidth="1"/>
    <col min="4884" max="4884" width="22.28515625" bestFit="1" customWidth="1"/>
    <col min="4885" max="4885" width="21" bestFit="1" customWidth="1"/>
    <col min="4886" max="4887" width="22.42578125" bestFit="1" customWidth="1"/>
    <col min="4888" max="4888" width="21.28515625" bestFit="1" customWidth="1"/>
    <col min="4889" max="4894" width="22.28515625" bestFit="1" customWidth="1"/>
    <col min="5139" max="5139" width="8.28515625" bestFit="1" customWidth="1"/>
    <col min="5140" max="5140" width="22.28515625" bestFit="1" customWidth="1"/>
    <col min="5141" max="5141" width="21" bestFit="1" customWidth="1"/>
    <col min="5142" max="5143" width="22.42578125" bestFit="1" customWidth="1"/>
    <col min="5144" max="5144" width="21.28515625" bestFit="1" customWidth="1"/>
    <col min="5145" max="5150" width="22.28515625" bestFit="1" customWidth="1"/>
    <col min="5395" max="5395" width="8.28515625" bestFit="1" customWidth="1"/>
    <col min="5396" max="5396" width="22.28515625" bestFit="1" customWidth="1"/>
    <col min="5397" max="5397" width="21" bestFit="1" customWidth="1"/>
    <col min="5398" max="5399" width="22.42578125" bestFit="1" customWidth="1"/>
    <col min="5400" max="5400" width="21.28515625" bestFit="1" customWidth="1"/>
    <col min="5401" max="5406" width="22.28515625" bestFit="1" customWidth="1"/>
    <col min="5651" max="5651" width="8.28515625" bestFit="1" customWidth="1"/>
    <col min="5652" max="5652" width="22.28515625" bestFit="1" customWidth="1"/>
    <col min="5653" max="5653" width="21" bestFit="1" customWidth="1"/>
    <col min="5654" max="5655" width="22.42578125" bestFit="1" customWidth="1"/>
    <col min="5656" max="5656" width="21.28515625" bestFit="1" customWidth="1"/>
    <col min="5657" max="5662" width="22.28515625" bestFit="1" customWidth="1"/>
    <col min="5907" max="5907" width="8.28515625" bestFit="1" customWidth="1"/>
    <col min="5908" max="5908" width="22.28515625" bestFit="1" customWidth="1"/>
    <col min="5909" max="5909" width="21" bestFit="1" customWidth="1"/>
    <col min="5910" max="5911" width="22.42578125" bestFit="1" customWidth="1"/>
    <col min="5912" max="5912" width="21.28515625" bestFit="1" customWidth="1"/>
    <col min="5913" max="5918" width="22.28515625" bestFit="1" customWidth="1"/>
    <col min="6163" max="6163" width="8.28515625" bestFit="1" customWidth="1"/>
    <col min="6164" max="6164" width="22.28515625" bestFit="1" customWidth="1"/>
    <col min="6165" max="6165" width="21" bestFit="1" customWidth="1"/>
    <col min="6166" max="6167" width="22.42578125" bestFit="1" customWidth="1"/>
    <col min="6168" max="6168" width="21.28515625" bestFit="1" customWidth="1"/>
    <col min="6169" max="6174" width="22.28515625" bestFit="1" customWidth="1"/>
    <col min="6419" max="6419" width="8.28515625" bestFit="1" customWidth="1"/>
    <col min="6420" max="6420" width="22.28515625" bestFit="1" customWidth="1"/>
    <col min="6421" max="6421" width="21" bestFit="1" customWidth="1"/>
    <col min="6422" max="6423" width="22.42578125" bestFit="1" customWidth="1"/>
    <col min="6424" max="6424" width="21.28515625" bestFit="1" customWidth="1"/>
    <col min="6425" max="6430" width="22.28515625" bestFit="1" customWidth="1"/>
    <col min="6675" max="6675" width="8.28515625" bestFit="1" customWidth="1"/>
    <col min="6676" max="6676" width="22.28515625" bestFit="1" customWidth="1"/>
    <col min="6677" max="6677" width="21" bestFit="1" customWidth="1"/>
    <col min="6678" max="6679" width="22.42578125" bestFit="1" customWidth="1"/>
    <col min="6680" max="6680" width="21.28515625" bestFit="1" customWidth="1"/>
    <col min="6681" max="6686" width="22.28515625" bestFit="1" customWidth="1"/>
    <col min="6931" max="6931" width="8.28515625" bestFit="1" customWidth="1"/>
    <col min="6932" max="6932" width="22.28515625" bestFit="1" customWidth="1"/>
    <col min="6933" max="6933" width="21" bestFit="1" customWidth="1"/>
    <col min="6934" max="6935" width="22.42578125" bestFit="1" customWidth="1"/>
    <col min="6936" max="6936" width="21.28515625" bestFit="1" customWidth="1"/>
    <col min="6937" max="6942" width="22.28515625" bestFit="1" customWidth="1"/>
    <col min="7187" max="7187" width="8.28515625" bestFit="1" customWidth="1"/>
    <col min="7188" max="7188" width="22.28515625" bestFit="1" customWidth="1"/>
    <col min="7189" max="7189" width="21" bestFit="1" customWidth="1"/>
    <col min="7190" max="7191" width="22.42578125" bestFit="1" customWidth="1"/>
    <col min="7192" max="7192" width="21.28515625" bestFit="1" customWidth="1"/>
    <col min="7193" max="7198" width="22.28515625" bestFit="1" customWidth="1"/>
    <col min="7443" max="7443" width="8.28515625" bestFit="1" customWidth="1"/>
    <col min="7444" max="7444" width="22.28515625" bestFit="1" customWidth="1"/>
    <col min="7445" max="7445" width="21" bestFit="1" customWidth="1"/>
    <col min="7446" max="7447" width="22.42578125" bestFit="1" customWidth="1"/>
    <col min="7448" max="7448" width="21.28515625" bestFit="1" customWidth="1"/>
    <col min="7449" max="7454" width="22.28515625" bestFit="1" customWidth="1"/>
    <col min="7699" max="7699" width="8.28515625" bestFit="1" customWidth="1"/>
    <col min="7700" max="7700" width="22.28515625" bestFit="1" customWidth="1"/>
    <col min="7701" max="7701" width="21" bestFit="1" customWidth="1"/>
    <col min="7702" max="7703" width="22.42578125" bestFit="1" customWidth="1"/>
    <col min="7704" max="7704" width="21.28515625" bestFit="1" customWidth="1"/>
    <col min="7705" max="7710" width="22.28515625" bestFit="1" customWidth="1"/>
    <col min="7955" max="7955" width="8.28515625" bestFit="1" customWidth="1"/>
    <col min="7956" max="7956" width="22.28515625" bestFit="1" customWidth="1"/>
    <col min="7957" max="7957" width="21" bestFit="1" customWidth="1"/>
    <col min="7958" max="7959" width="22.42578125" bestFit="1" customWidth="1"/>
    <col min="7960" max="7960" width="21.28515625" bestFit="1" customWidth="1"/>
    <col min="7961" max="7966" width="22.28515625" bestFit="1" customWidth="1"/>
    <col min="8211" max="8211" width="8.28515625" bestFit="1" customWidth="1"/>
    <col min="8212" max="8212" width="22.28515625" bestFit="1" customWidth="1"/>
    <col min="8213" max="8213" width="21" bestFit="1" customWidth="1"/>
    <col min="8214" max="8215" width="22.42578125" bestFit="1" customWidth="1"/>
    <col min="8216" max="8216" width="21.28515625" bestFit="1" customWidth="1"/>
    <col min="8217" max="8222" width="22.28515625" bestFit="1" customWidth="1"/>
    <col min="8467" max="8467" width="8.28515625" bestFit="1" customWidth="1"/>
    <col min="8468" max="8468" width="22.28515625" bestFit="1" customWidth="1"/>
    <col min="8469" max="8469" width="21" bestFit="1" customWidth="1"/>
    <col min="8470" max="8471" width="22.42578125" bestFit="1" customWidth="1"/>
    <col min="8472" max="8472" width="21.28515625" bestFit="1" customWidth="1"/>
    <col min="8473" max="8478" width="22.28515625" bestFit="1" customWidth="1"/>
    <col min="8723" max="8723" width="8.28515625" bestFit="1" customWidth="1"/>
    <col min="8724" max="8724" width="22.28515625" bestFit="1" customWidth="1"/>
    <col min="8725" max="8725" width="21" bestFit="1" customWidth="1"/>
    <col min="8726" max="8727" width="22.42578125" bestFit="1" customWidth="1"/>
    <col min="8728" max="8728" width="21.28515625" bestFit="1" customWidth="1"/>
    <col min="8729" max="8734" width="22.28515625" bestFit="1" customWidth="1"/>
    <col min="8979" max="8979" width="8.28515625" bestFit="1" customWidth="1"/>
    <col min="8980" max="8980" width="22.28515625" bestFit="1" customWidth="1"/>
    <col min="8981" max="8981" width="21" bestFit="1" customWidth="1"/>
    <col min="8982" max="8983" width="22.42578125" bestFit="1" customWidth="1"/>
    <col min="8984" max="8984" width="21.28515625" bestFit="1" customWidth="1"/>
    <col min="8985" max="8990" width="22.28515625" bestFit="1" customWidth="1"/>
    <col min="9235" max="9235" width="8.28515625" bestFit="1" customWidth="1"/>
    <col min="9236" max="9236" width="22.28515625" bestFit="1" customWidth="1"/>
    <col min="9237" max="9237" width="21" bestFit="1" customWidth="1"/>
    <col min="9238" max="9239" width="22.42578125" bestFit="1" customWidth="1"/>
    <col min="9240" max="9240" width="21.28515625" bestFit="1" customWidth="1"/>
    <col min="9241" max="9246" width="22.28515625" bestFit="1" customWidth="1"/>
    <col min="9491" max="9491" width="8.28515625" bestFit="1" customWidth="1"/>
    <col min="9492" max="9492" width="22.28515625" bestFit="1" customWidth="1"/>
    <col min="9493" max="9493" width="21" bestFit="1" customWidth="1"/>
    <col min="9494" max="9495" width="22.42578125" bestFit="1" customWidth="1"/>
    <col min="9496" max="9496" width="21.28515625" bestFit="1" customWidth="1"/>
    <col min="9497" max="9502" width="22.28515625" bestFit="1" customWidth="1"/>
    <col min="9747" max="9747" width="8.28515625" bestFit="1" customWidth="1"/>
    <col min="9748" max="9748" width="22.28515625" bestFit="1" customWidth="1"/>
    <col min="9749" max="9749" width="21" bestFit="1" customWidth="1"/>
    <col min="9750" max="9751" width="22.42578125" bestFit="1" customWidth="1"/>
    <col min="9752" max="9752" width="21.28515625" bestFit="1" customWidth="1"/>
    <col min="9753" max="9758" width="22.28515625" bestFit="1" customWidth="1"/>
    <col min="10003" max="10003" width="8.28515625" bestFit="1" customWidth="1"/>
    <col min="10004" max="10004" width="22.28515625" bestFit="1" customWidth="1"/>
    <col min="10005" max="10005" width="21" bestFit="1" customWidth="1"/>
    <col min="10006" max="10007" width="22.42578125" bestFit="1" customWidth="1"/>
    <col min="10008" max="10008" width="21.28515625" bestFit="1" customWidth="1"/>
    <col min="10009" max="10014" width="22.28515625" bestFit="1" customWidth="1"/>
    <col min="10259" max="10259" width="8.28515625" bestFit="1" customWidth="1"/>
    <col min="10260" max="10260" width="22.28515625" bestFit="1" customWidth="1"/>
    <col min="10261" max="10261" width="21" bestFit="1" customWidth="1"/>
    <col min="10262" max="10263" width="22.42578125" bestFit="1" customWidth="1"/>
    <col min="10264" max="10264" width="21.28515625" bestFit="1" customWidth="1"/>
    <col min="10265" max="10270" width="22.28515625" bestFit="1" customWidth="1"/>
    <col min="10515" max="10515" width="8.28515625" bestFit="1" customWidth="1"/>
    <col min="10516" max="10516" width="22.28515625" bestFit="1" customWidth="1"/>
    <col min="10517" max="10517" width="21" bestFit="1" customWidth="1"/>
    <col min="10518" max="10519" width="22.42578125" bestFit="1" customWidth="1"/>
    <col min="10520" max="10520" width="21.28515625" bestFit="1" customWidth="1"/>
    <col min="10521" max="10526" width="22.28515625" bestFit="1" customWidth="1"/>
    <col min="10771" max="10771" width="8.28515625" bestFit="1" customWidth="1"/>
    <col min="10772" max="10772" width="22.28515625" bestFit="1" customWidth="1"/>
    <col min="10773" max="10773" width="21" bestFit="1" customWidth="1"/>
    <col min="10774" max="10775" width="22.42578125" bestFit="1" customWidth="1"/>
    <col min="10776" max="10776" width="21.28515625" bestFit="1" customWidth="1"/>
    <col min="10777" max="10782" width="22.28515625" bestFit="1" customWidth="1"/>
    <col min="11027" max="11027" width="8.28515625" bestFit="1" customWidth="1"/>
    <col min="11028" max="11028" width="22.28515625" bestFit="1" customWidth="1"/>
    <col min="11029" max="11029" width="21" bestFit="1" customWidth="1"/>
    <col min="11030" max="11031" width="22.42578125" bestFit="1" customWidth="1"/>
    <col min="11032" max="11032" width="21.28515625" bestFit="1" customWidth="1"/>
    <col min="11033" max="11038" width="22.28515625" bestFit="1" customWidth="1"/>
    <col min="11283" max="11283" width="8.28515625" bestFit="1" customWidth="1"/>
    <col min="11284" max="11284" width="22.28515625" bestFit="1" customWidth="1"/>
    <col min="11285" max="11285" width="21" bestFit="1" customWidth="1"/>
    <col min="11286" max="11287" width="22.42578125" bestFit="1" customWidth="1"/>
    <col min="11288" max="11288" width="21.28515625" bestFit="1" customWidth="1"/>
    <col min="11289" max="11294" width="22.28515625" bestFit="1" customWidth="1"/>
    <col min="11539" max="11539" width="8.28515625" bestFit="1" customWidth="1"/>
    <col min="11540" max="11540" width="22.28515625" bestFit="1" customWidth="1"/>
    <col min="11541" max="11541" width="21" bestFit="1" customWidth="1"/>
    <col min="11542" max="11543" width="22.42578125" bestFit="1" customWidth="1"/>
    <col min="11544" max="11544" width="21.28515625" bestFit="1" customWidth="1"/>
    <col min="11545" max="11550" width="22.28515625" bestFit="1" customWidth="1"/>
    <col min="11795" max="11795" width="8.28515625" bestFit="1" customWidth="1"/>
    <col min="11796" max="11796" width="22.28515625" bestFit="1" customWidth="1"/>
    <col min="11797" max="11797" width="21" bestFit="1" customWidth="1"/>
    <col min="11798" max="11799" width="22.42578125" bestFit="1" customWidth="1"/>
    <col min="11800" max="11800" width="21.28515625" bestFit="1" customWidth="1"/>
    <col min="11801" max="11806" width="22.28515625" bestFit="1" customWidth="1"/>
    <col min="12051" max="12051" width="8.28515625" bestFit="1" customWidth="1"/>
    <col min="12052" max="12052" width="22.28515625" bestFit="1" customWidth="1"/>
    <col min="12053" max="12053" width="21" bestFit="1" customWidth="1"/>
    <col min="12054" max="12055" width="22.42578125" bestFit="1" customWidth="1"/>
    <col min="12056" max="12056" width="21.28515625" bestFit="1" customWidth="1"/>
    <col min="12057" max="12062" width="22.28515625" bestFit="1" customWidth="1"/>
    <col min="12307" max="12307" width="8.28515625" bestFit="1" customWidth="1"/>
    <col min="12308" max="12308" width="22.28515625" bestFit="1" customWidth="1"/>
    <col min="12309" max="12309" width="21" bestFit="1" customWidth="1"/>
    <col min="12310" max="12311" width="22.42578125" bestFit="1" customWidth="1"/>
    <col min="12312" max="12312" width="21.28515625" bestFit="1" customWidth="1"/>
    <col min="12313" max="12318" width="22.28515625" bestFit="1" customWidth="1"/>
    <col min="12563" max="12563" width="8.28515625" bestFit="1" customWidth="1"/>
    <col min="12564" max="12564" width="22.28515625" bestFit="1" customWidth="1"/>
    <col min="12565" max="12565" width="21" bestFit="1" customWidth="1"/>
    <col min="12566" max="12567" width="22.42578125" bestFit="1" customWidth="1"/>
    <col min="12568" max="12568" width="21.28515625" bestFit="1" customWidth="1"/>
    <col min="12569" max="12574" width="22.28515625" bestFit="1" customWidth="1"/>
    <col min="12819" max="12819" width="8.28515625" bestFit="1" customWidth="1"/>
    <col min="12820" max="12820" width="22.28515625" bestFit="1" customWidth="1"/>
    <col min="12821" max="12821" width="21" bestFit="1" customWidth="1"/>
    <col min="12822" max="12823" width="22.42578125" bestFit="1" customWidth="1"/>
    <col min="12824" max="12824" width="21.28515625" bestFit="1" customWidth="1"/>
    <col min="12825" max="12830" width="22.28515625" bestFit="1" customWidth="1"/>
    <col min="13075" max="13075" width="8.28515625" bestFit="1" customWidth="1"/>
    <col min="13076" max="13076" width="22.28515625" bestFit="1" customWidth="1"/>
    <col min="13077" max="13077" width="21" bestFit="1" customWidth="1"/>
    <col min="13078" max="13079" width="22.42578125" bestFit="1" customWidth="1"/>
    <col min="13080" max="13080" width="21.28515625" bestFit="1" customWidth="1"/>
    <col min="13081" max="13086" width="22.28515625" bestFit="1" customWidth="1"/>
    <col min="13331" max="13331" width="8.28515625" bestFit="1" customWidth="1"/>
    <col min="13332" max="13332" width="22.28515625" bestFit="1" customWidth="1"/>
    <col min="13333" max="13333" width="21" bestFit="1" customWidth="1"/>
    <col min="13334" max="13335" width="22.42578125" bestFit="1" customWidth="1"/>
    <col min="13336" max="13336" width="21.28515625" bestFit="1" customWidth="1"/>
    <col min="13337" max="13342" width="22.28515625" bestFit="1" customWidth="1"/>
    <col min="13587" max="13587" width="8.28515625" bestFit="1" customWidth="1"/>
    <col min="13588" max="13588" width="22.28515625" bestFit="1" customWidth="1"/>
    <col min="13589" max="13589" width="21" bestFit="1" customWidth="1"/>
    <col min="13590" max="13591" width="22.42578125" bestFit="1" customWidth="1"/>
    <col min="13592" max="13592" width="21.28515625" bestFit="1" customWidth="1"/>
    <col min="13593" max="13598" width="22.28515625" bestFit="1" customWidth="1"/>
    <col min="13843" max="13843" width="8.28515625" bestFit="1" customWidth="1"/>
    <col min="13844" max="13844" width="22.28515625" bestFit="1" customWidth="1"/>
    <col min="13845" max="13845" width="21" bestFit="1" customWidth="1"/>
    <col min="13846" max="13847" width="22.42578125" bestFit="1" customWidth="1"/>
    <col min="13848" max="13848" width="21.28515625" bestFit="1" customWidth="1"/>
    <col min="13849" max="13854" width="22.28515625" bestFit="1" customWidth="1"/>
    <col min="14099" max="14099" width="8.28515625" bestFit="1" customWidth="1"/>
    <col min="14100" max="14100" width="22.28515625" bestFit="1" customWidth="1"/>
    <col min="14101" max="14101" width="21" bestFit="1" customWidth="1"/>
    <col min="14102" max="14103" width="22.42578125" bestFit="1" customWidth="1"/>
    <col min="14104" max="14104" width="21.28515625" bestFit="1" customWidth="1"/>
    <col min="14105" max="14110" width="22.28515625" bestFit="1" customWidth="1"/>
    <col min="14355" max="14355" width="8.28515625" bestFit="1" customWidth="1"/>
    <col min="14356" max="14356" width="22.28515625" bestFit="1" customWidth="1"/>
    <col min="14357" max="14357" width="21" bestFit="1" customWidth="1"/>
    <col min="14358" max="14359" width="22.42578125" bestFit="1" customWidth="1"/>
    <col min="14360" max="14360" width="21.28515625" bestFit="1" customWidth="1"/>
    <col min="14361" max="14366" width="22.28515625" bestFit="1" customWidth="1"/>
    <col min="14611" max="14611" width="8.28515625" bestFit="1" customWidth="1"/>
    <col min="14612" max="14612" width="22.28515625" bestFit="1" customWidth="1"/>
    <col min="14613" max="14613" width="21" bestFit="1" customWidth="1"/>
    <col min="14614" max="14615" width="22.42578125" bestFit="1" customWidth="1"/>
    <col min="14616" max="14616" width="21.28515625" bestFit="1" customWidth="1"/>
    <col min="14617" max="14622" width="22.28515625" bestFit="1" customWidth="1"/>
    <col min="14867" max="14867" width="8.28515625" bestFit="1" customWidth="1"/>
    <col min="14868" max="14868" width="22.28515625" bestFit="1" customWidth="1"/>
    <col min="14869" max="14869" width="21" bestFit="1" customWidth="1"/>
    <col min="14870" max="14871" width="22.42578125" bestFit="1" customWidth="1"/>
    <col min="14872" max="14872" width="21.28515625" bestFit="1" customWidth="1"/>
    <col min="14873" max="14878" width="22.28515625" bestFit="1" customWidth="1"/>
    <col min="15123" max="15123" width="8.28515625" bestFit="1" customWidth="1"/>
    <col min="15124" max="15124" width="22.28515625" bestFit="1" customWidth="1"/>
    <col min="15125" max="15125" width="21" bestFit="1" customWidth="1"/>
    <col min="15126" max="15127" width="22.42578125" bestFit="1" customWidth="1"/>
    <col min="15128" max="15128" width="21.28515625" bestFit="1" customWidth="1"/>
    <col min="15129" max="15134" width="22.28515625" bestFit="1" customWidth="1"/>
    <col min="15379" max="15379" width="8.28515625" bestFit="1" customWidth="1"/>
    <col min="15380" max="15380" width="22.28515625" bestFit="1" customWidth="1"/>
    <col min="15381" max="15381" width="21" bestFit="1" customWidth="1"/>
    <col min="15382" max="15383" width="22.42578125" bestFit="1" customWidth="1"/>
    <col min="15384" max="15384" width="21.28515625" bestFit="1" customWidth="1"/>
    <col min="15385" max="15390" width="22.28515625" bestFit="1" customWidth="1"/>
    <col min="15635" max="15635" width="8.28515625" bestFit="1" customWidth="1"/>
    <col min="15636" max="15636" width="22.28515625" bestFit="1" customWidth="1"/>
    <col min="15637" max="15637" width="21" bestFit="1" customWidth="1"/>
    <col min="15638" max="15639" width="22.42578125" bestFit="1" customWidth="1"/>
    <col min="15640" max="15640" width="21.28515625" bestFit="1" customWidth="1"/>
    <col min="15641" max="15646" width="22.28515625" bestFit="1" customWidth="1"/>
    <col min="15891" max="15891" width="8.28515625" bestFit="1" customWidth="1"/>
    <col min="15892" max="15892" width="22.28515625" bestFit="1" customWidth="1"/>
    <col min="15893" max="15893" width="21" bestFit="1" customWidth="1"/>
    <col min="15894" max="15895" width="22.42578125" bestFit="1" customWidth="1"/>
    <col min="15896" max="15896" width="21.28515625" bestFit="1" customWidth="1"/>
    <col min="15897" max="15902" width="22.28515625" bestFit="1" customWidth="1"/>
    <col min="16147" max="16147" width="8.28515625" bestFit="1" customWidth="1"/>
    <col min="16148" max="16148" width="22.28515625" bestFit="1" customWidth="1"/>
    <col min="16149" max="16149" width="21" bestFit="1" customWidth="1"/>
    <col min="16150" max="16151" width="22.42578125" bestFit="1" customWidth="1"/>
    <col min="16152" max="16152" width="21.28515625" bestFit="1" customWidth="1"/>
    <col min="16153" max="16158" width="22.28515625" bestFit="1" customWidth="1"/>
  </cols>
  <sheetData>
    <row r="1" spans="1:42" x14ac:dyDescent="0.25">
      <c r="A1" t="s">
        <v>3</v>
      </c>
      <c r="B1" t="s">
        <v>43</v>
      </c>
      <c r="C1" t="s">
        <v>44</v>
      </c>
      <c r="D1" t="s">
        <v>45</v>
      </c>
      <c r="E1" t="s">
        <v>46</v>
      </c>
      <c r="F1" t="s">
        <v>47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R1" t="s">
        <v>59</v>
      </c>
      <c r="S1" t="s">
        <v>60</v>
      </c>
      <c r="T1" t="s">
        <v>61</v>
      </c>
      <c r="U1" t="s">
        <v>62</v>
      </c>
      <c r="V1" t="s">
        <v>63</v>
      </c>
      <c r="W1" t="s">
        <v>64</v>
      </c>
      <c r="X1" t="s">
        <v>65</v>
      </c>
      <c r="Y1" t="s">
        <v>66</v>
      </c>
      <c r="Z1" t="s">
        <v>67</v>
      </c>
      <c r="AA1" t="s">
        <v>68</v>
      </c>
      <c r="AB1" t="s">
        <v>69</v>
      </c>
      <c r="AC1" t="s">
        <v>70</v>
      </c>
      <c r="AD1" t="s">
        <v>71</v>
      </c>
      <c r="AE1" t="s">
        <v>72</v>
      </c>
      <c r="AF1" t="s">
        <v>73</v>
      </c>
      <c r="AG1" t="s">
        <v>74</v>
      </c>
      <c r="AH1" t="s">
        <v>75</v>
      </c>
      <c r="AI1" t="s">
        <v>76</v>
      </c>
      <c r="AJ1" t="s">
        <v>77</v>
      </c>
      <c r="AK1" t="s">
        <v>78</v>
      </c>
      <c r="AL1" t="s">
        <v>79</v>
      </c>
      <c r="AM1" t="s">
        <v>80</v>
      </c>
      <c r="AN1" t="s">
        <v>81</v>
      </c>
    </row>
    <row r="2" spans="1:42" x14ac:dyDescent="0.25">
      <c r="A2" t="s">
        <v>15</v>
      </c>
      <c r="B2" s="29">
        <v>211</v>
      </c>
      <c r="C2">
        <v>1</v>
      </c>
      <c r="D2" t="s">
        <v>9</v>
      </c>
      <c r="E2" s="19">
        <v>20</v>
      </c>
      <c r="F2" s="32">
        <v>20</v>
      </c>
      <c r="G2" s="32">
        <v>0</v>
      </c>
      <c r="H2">
        <v>0</v>
      </c>
      <c r="I2">
        <f t="shared" ref="I2:I33" si="0">H2/1.5</f>
        <v>0</v>
      </c>
      <c r="J2" s="29">
        <f t="shared" ref="J2:J33" si="1">I2/$F2%</f>
        <v>0</v>
      </c>
      <c r="K2">
        <v>1</v>
      </c>
      <c r="L2" s="27">
        <f t="shared" ref="L2:L33" si="2">K2/1.5</f>
        <v>0.66666666666666663</v>
      </c>
      <c r="M2" s="29">
        <f t="shared" ref="M2:M33" si="3">L2/$F2%</f>
        <v>3.333333333333333</v>
      </c>
      <c r="N2">
        <v>5</v>
      </c>
      <c r="O2" s="27">
        <f t="shared" ref="O2:O33" si="4">N2/1.5</f>
        <v>3.3333333333333335</v>
      </c>
      <c r="P2" s="29">
        <f t="shared" ref="P2:P33" si="5">O2/$F2%</f>
        <v>16.666666666666668</v>
      </c>
      <c r="Q2" s="29">
        <v>8</v>
      </c>
      <c r="R2" s="29">
        <f t="shared" ref="R2:R33" si="6">Q2/1.5</f>
        <v>5.333333333333333</v>
      </c>
      <c r="S2" s="29">
        <f t="shared" ref="S2:S33" si="7">R2/F2%</f>
        <v>26.666666666666664</v>
      </c>
      <c r="T2" s="29">
        <v>9</v>
      </c>
      <c r="U2" s="29">
        <f t="shared" ref="U2:U33" si="8">T2/1.5</f>
        <v>6</v>
      </c>
      <c r="V2" s="29">
        <f t="shared" ref="V2:V33" si="9">U2/$F2%</f>
        <v>30</v>
      </c>
      <c r="W2" s="29">
        <v>9</v>
      </c>
      <c r="X2" s="29">
        <f t="shared" ref="X2:X33" si="10">W2/1.5</f>
        <v>6</v>
      </c>
      <c r="Y2" s="29">
        <f t="shared" ref="Y2:Y33" si="11">X2/$F2%</f>
        <v>30</v>
      </c>
      <c r="Z2" s="29">
        <v>12</v>
      </c>
      <c r="AA2" s="29">
        <f t="shared" ref="AA2:AA33" si="12">Z2/1.5</f>
        <v>8</v>
      </c>
      <c r="AB2" s="29">
        <f t="shared" ref="AB2:AB33" si="13">AA2/$F2%</f>
        <v>40</v>
      </c>
      <c r="AC2" s="29">
        <v>12</v>
      </c>
      <c r="AD2" s="29">
        <f t="shared" ref="AD2:AD33" si="14">AC2/1.5</f>
        <v>8</v>
      </c>
      <c r="AE2" s="29">
        <f t="shared" ref="AE2:AE33" si="15">AD2/$F2%</f>
        <v>40</v>
      </c>
      <c r="AF2" s="29">
        <v>11</v>
      </c>
      <c r="AG2" s="29">
        <f t="shared" ref="AG2:AG33" si="16">AF2/1.5</f>
        <v>7.333333333333333</v>
      </c>
      <c r="AH2" s="29">
        <f t="shared" ref="AH2:AH33" si="17">AG2/$F2%</f>
        <v>36.666666666666664</v>
      </c>
      <c r="AI2" s="29">
        <v>11</v>
      </c>
      <c r="AJ2" s="29">
        <f t="shared" ref="AJ2:AJ33" si="18">AI2/1.5</f>
        <v>7.333333333333333</v>
      </c>
      <c r="AK2" s="29">
        <f t="shared" ref="AK2:AK33" si="19">AJ2/$F2%</f>
        <v>36.666666666666664</v>
      </c>
      <c r="AL2" s="29">
        <v>9</v>
      </c>
      <c r="AM2" s="29">
        <f t="shared" ref="AM2:AM33" si="20">AL2/1.5</f>
        <v>6</v>
      </c>
      <c r="AN2" s="29">
        <f t="shared" ref="AN2:AN33" si="21">AM2/$F2%</f>
        <v>30</v>
      </c>
      <c r="AO2" s="29"/>
      <c r="AP2" t="s">
        <v>82</v>
      </c>
    </row>
    <row r="3" spans="1:42" x14ac:dyDescent="0.25">
      <c r="A3" t="s">
        <v>15</v>
      </c>
      <c r="B3" s="29">
        <v>212</v>
      </c>
      <c r="C3">
        <v>1</v>
      </c>
      <c r="D3" t="s">
        <v>13</v>
      </c>
      <c r="E3" s="19">
        <v>10</v>
      </c>
      <c r="F3" s="32">
        <v>10</v>
      </c>
      <c r="G3" s="32">
        <v>0</v>
      </c>
      <c r="H3">
        <v>1</v>
      </c>
      <c r="I3">
        <f t="shared" si="0"/>
        <v>0.66666666666666663</v>
      </c>
      <c r="J3" s="29">
        <f t="shared" si="1"/>
        <v>6.6666666666666661</v>
      </c>
      <c r="K3">
        <v>5</v>
      </c>
      <c r="L3" s="27">
        <f t="shared" si="2"/>
        <v>3.3333333333333335</v>
      </c>
      <c r="M3" s="29">
        <f t="shared" si="3"/>
        <v>33.333333333333336</v>
      </c>
      <c r="N3">
        <v>8</v>
      </c>
      <c r="O3" s="27">
        <f t="shared" si="4"/>
        <v>5.333333333333333</v>
      </c>
      <c r="P3" s="29">
        <f t="shared" si="5"/>
        <v>53.333333333333329</v>
      </c>
      <c r="Q3" s="29">
        <v>9</v>
      </c>
      <c r="R3" s="29">
        <f t="shared" si="6"/>
        <v>6</v>
      </c>
      <c r="S3" s="29">
        <f t="shared" si="7"/>
        <v>60</v>
      </c>
      <c r="T3" s="29">
        <v>10</v>
      </c>
      <c r="U3" s="29">
        <f t="shared" si="8"/>
        <v>6.666666666666667</v>
      </c>
      <c r="V3" s="29">
        <f t="shared" si="9"/>
        <v>66.666666666666671</v>
      </c>
      <c r="W3" s="29">
        <v>16</v>
      </c>
      <c r="X3" s="29">
        <f t="shared" si="10"/>
        <v>10.666666666666666</v>
      </c>
      <c r="Y3" s="29">
        <f t="shared" si="11"/>
        <v>106.66666666666666</v>
      </c>
      <c r="Z3" s="29">
        <v>16</v>
      </c>
      <c r="AA3" s="29">
        <f t="shared" si="12"/>
        <v>10.666666666666666</v>
      </c>
      <c r="AB3" s="29">
        <f t="shared" si="13"/>
        <v>106.66666666666666</v>
      </c>
      <c r="AC3" s="29">
        <v>15</v>
      </c>
      <c r="AD3" s="29">
        <f t="shared" si="14"/>
        <v>10</v>
      </c>
      <c r="AE3" s="29">
        <f t="shared" si="15"/>
        <v>100</v>
      </c>
      <c r="AF3" s="29">
        <v>16</v>
      </c>
      <c r="AG3" s="29">
        <f t="shared" si="16"/>
        <v>10.666666666666666</v>
      </c>
      <c r="AH3" s="29">
        <f t="shared" si="17"/>
        <v>106.66666666666666</v>
      </c>
      <c r="AI3" s="29">
        <v>15</v>
      </c>
      <c r="AJ3" s="29">
        <f t="shared" si="18"/>
        <v>10</v>
      </c>
      <c r="AK3" s="29">
        <f t="shared" si="19"/>
        <v>100</v>
      </c>
      <c r="AL3" s="29">
        <v>15</v>
      </c>
      <c r="AM3" s="29">
        <f t="shared" si="20"/>
        <v>10</v>
      </c>
      <c r="AN3" s="29">
        <f t="shared" si="21"/>
        <v>100</v>
      </c>
      <c r="AP3" t="s">
        <v>83</v>
      </c>
    </row>
    <row r="4" spans="1:42" x14ac:dyDescent="0.25">
      <c r="A4" t="s">
        <v>15</v>
      </c>
      <c r="B4" s="29">
        <v>213</v>
      </c>
      <c r="C4">
        <v>1</v>
      </c>
      <c r="D4" t="s">
        <v>13</v>
      </c>
      <c r="E4" s="19">
        <v>80</v>
      </c>
      <c r="F4" s="32">
        <v>60</v>
      </c>
      <c r="G4" s="32">
        <v>0</v>
      </c>
      <c r="H4">
        <v>6</v>
      </c>
      <c r="I4">
        <f t="shared" si="0"/>
        <v>4</v>
      </c>
      <c r="J4" s="29">
        <f t="shared" si="1"/>
        <v>6.666666666666667</v>
      </c>
      <c r="K4">
        <v>22</v>
      </c>
      <c r="L4" s="27">
        <f t="shared" si="2"/>
        <v>14.666666666666666</v>
      </c>
      <c r="M4" s="29">
        <f t="shared" si="3"/>
        <v>24.444444444444443</v>
      </c>
      <c r="N4">
        <v>30</v>
      </c>
      <c r="O4" s="27">
        <f t="shared" si="4"/>
        <v>20</v>
      </c>
      <c r="P4" s="29">
        <f t="shared" si="5"/>
        <v>33.333333333333336</v>
      </c>
      <c r="Q4" s="29">
        <v>39</v>
      </c>
      <c r="R4" s="29">
        <f t="shared" si="6"/>
        <v>26</v>
      </c>
      <c r="S4" s="29">
        <f t="shared" si="7"/>
        <v>43.333333333333336</v>
      </c>
      <c r="T4" s="29">
        <v>42</v>
      </c>
      <c r="U4" s="29">
        <f t="shared" si="8"/>
        <v>28</v>
      </c>
      <c r="V4" s="29">
        <f t="shared" si="9"/>
        <v>46.666666666666671</v>
      </c>
      <c r="W4" s="29">
        <v>47</v>
      </c>
      <c r="X4" s="29">
        <f t="shared" si="10"/>
        <v>31.333333333333332</v>
      </c>
      <c r="Y4" s="29">
        <f t="shared" si="11"/>
        <v>52.222222222222221</v>
      </c>
      <c r="Z4" s="29">
        <v>52</v>
      </c>
      <c r="AA4" s="29">
        <f t="shared" si="12"/>
        <v>34.666666666666664</v>
      </c>
      <c r="AB4" s="29">
        <f t="shared" si="13"/>
        <v>57.777777777777779</v>
      </c>
      <c r="AC4" s="29">
        <v>48</v>
      </c>
      <c r="AD4" s="29">
        <f t="shared" si="14"/>
        <v>32</v>
      </c>
      <c r="AE4" s="29">
        <f t="shared" si="15"/>
        <v>53.333333333333336</v>
      </c>
      <c r="AF4" s="29">
        <v>49</v>
      </c>
      <c r="AG4" s="29">
        <f t="shared" si="16"/>
        <v>32.666666666666664</v>
      </c>
      <c r="AH4" s="29">
        <f t="shared" si="17"/>
        <v>54.444444444444443</v>
      </c>
      <c r="AI4" s="29">
        <v>49</v>
      </c>
      <c r="AJ4" s="29">
        <f t="shared" si="18"/>
        <v>32.666666666666664</v>
      </c>
      <c r="AK4" s="29">
        <f t="shared" si="19"/>
        <v>54.444444444444443</v>
      </c>
      <c r="AL4" s="29">
        <v>50</v>
      </c>
      <c r="AM4" s="29">
        <f t="shared" si="20"/>
        <v>33.333333333333336</v>
      </c>
      <c r="AN4" s="29">
        <f t="shared" si="21"/>
        <v>55.555555555555564</v>
      </c>
      <c r="AP4" t="s">
        <v>84</v>
      </c>
    </row>
    <row r="5" spans="1:42" x14ac:dyDescent="0.25">
      <c r="A5" t="s">
        <v>15</v>
      </c>
      <c r="B5" s="29">
        <v>214</v>
      </c>
      <c r="C5">
        <v>1</v>
      </c>
      <c r="D5" t="s">
        <v>9</v>
      </c>
      <c r="E5" s="19">
        <v>80</v>
      </c>
      <c r="F5" s="32">
        <v>80</v>
      </c>
      <c r="G5" s="32">
        <v>0</v>
      </c>
      <c r="H5">
        <v>5</v>
      </c>
      <c r="I5">
        <f t="shared" si="0"/>
        <v>3.3333333333333335</v>
      </c>
      <c r="J5" s="29">
        <f t="shared" si="1"/>
        <v>4.166666666666667</v>
      </c>
      <c r="K5">
        <v>22</v>
      </c>
      <c r="L5" s="27">
        <f t="shared" si="2"/>
        <v>14.666666666666666</v>
      </c>
      <c r="M5" s="29">
        <f t="shared" si="3"/>
        <v>18.333333333333332</v>
      </c>
      <c r="N5">
        <v>42</v>
      </c>
      <c r="O5" s="27">
        <f t="shared" si="4"/>
        <v>28</v>
      </c>
      <c r="P5" s="29">
        <f t="shared" si="5"/>
        <v>35</v>
      </c>
      <c r="Q5" s="29">
        <v>57</v>
      </c>
      <c r="R5" s="29">
        <f t="shared" si="6"/>
        <v>38</v>
      </c>
      <c r="S5" s="29">
        <f t="shared" si="7"/>
        <v>47.5</v>
      </c>
      <c r="T5" s="29">
        <v>68</v>
      </c>
      <c r="U5" s="29">
        <f t="shared" si="8"/>
        <v>45.333333333333336</v>
      </c>
      <c r="V5" s="29">
        <f t="shared" si="9"/>
        <v>56.666666666666664</v>
      </c>
      <c r="W5" s="29">
        <v>68</v>
      </c>
      <c r="X5" s="29">
        <f t="shared" si="10"/>
        <v>45.333333333333336</v>
      </c>
      <c r="Y5" s="29">
        <f t="shared" si="11"/>
        <v>56.666666666666664</v>
      </c>
      <c r="Z5" s="29">
        <v>68</v>
      </c>
      <c r="AA5" s="29">
        <f t="shared" si="12"/>
        <v>45.333333333333336</v>
      </c>
      <c r="AB5" s="29">
        <f t="shared" si="13"/>
        <v>56.666666666666664</v>
      </c>
      <c r="AC5" s="29">
        <v>69</v>
      </c>
      <c r="AD5" s="29">
        <f t="shared" si="14"/>
        <v>46</v>
      </c>
      <c r="AE5" s="29">
        <f t="shared" si="15"/>
        <v>57.5</v>
      </c>
      <c r="AF5" s="29">
        <v>74</v>
      </c>
      <c r="AG5" s="29">
        <f t="shared" si="16"/>
        <v>49.333333333333336</v>
      </c>
      <c r="AH5" s="29">
        <f t="shared" si="17"/>
        <v>61.666666666666664</v>
      </c>
      <c r="AI5" s="29">
        <v>74</v>
      </c>
      <c r="AJ5" s="29">
        <f t="shared" si="18"/>
        <v>49.333333333333336</v>
      </c>
      <c r="AK5" s="29">
        <f t="shared" si="19"/>
        <v>61.666666666666664</v>
      </c>
      <c r="AL5" s="29">
        <v>65</v>
      </c>
      <c r="AM5" s="29">
        <f t="shared" si="20"/>
        <v>43.333333333333336</v>
      </c>
      <c r="AN5" s="29">
        <f t="shared" si="21"/>
        <v>54.166666666666664</v>
      </c>
      <c r="AP5" t="s">
        <v>85</v>
      </c>
    </row>
    <row r="6" spans="1:42" x14ac:dyDescent="0.25">
      <c r="A6" t="s">
        <v>15</v>
      </c>
      <c r="B6" s="29">
        <v>215</v>
      </c>
      <c r="C6">
        <v>1</v>
      </c>
      <c r="D6" t="s">
        <v>13</v>
      </c>
      <c r="E6" s="19">
        <v>40</v>
      </c>
      <c r="F6" s="32">
        <v>40</v>
      </c>
      <c r="G6" s="32">
        <v>0</v>
      </c>
      <c r="H6">
        <v>1</v>
      </c>
      <c r="I6">
        <f t="shared" si="0"/>
        <v>0.66666666666666663</v>
      </c>
      <c r="J6" s="29">
        <f t="shared" si="1"/>
        <v>1.6666666666666665</v>
      </c>
      <c r="K6">
        <v>11</v>
      </c>
      <c r="L6" s="27">
        <f t="shared" si="2"/>
        <v>7.333333333333333</v>
      </c>
      <c r="M6" s="29">
        <f t="shared" si="3"/>
        <v>18.333333333333332</v>
      </c>
      <c r="N6">
        <v>19</v>
      </c>
      <c r="O6" s="27">
        <f t="shared" si="4"/>
        <v>12.666666666666666</v>
      </c>
      <c r="P6" s="29">
        <f t="shared" si="5"/>
        <v>31.666666666666664</v>
      </c>
      <c r="Q6" s="29">
        <v>27</v>
      </c>
      <c r="R6" s="29">
        <f t="shared" si="6"/>
        <v>18</v>
      </c>
      <c r="S6" s="29">
        <f t="shared" si="7"/>
        <v>45</v>
      </c>
      <c r="T6" s="29">
        <v>27</v>
      </c>
      <c r="U6" s="29">
        <f t="shared" si="8"/>
        <v>18</v>
      </c>
      <c r="V6" s="29">
        <f t="shared" si="9"/>
        <v>45</v>
      </c>
      <c r="W6" s="29">
        <v>31</v>
      </c>
      <c r="X6" s="29">
        <f t="shared" si="10"/>
        <v>20.666666666666668</v>
      </c>
      <c r="Y6" s="29">
        <f t="shared" si="11"/>
        <v>51.666666666666664</v>
      </c>
      <c r="Z6" s="29">
        <v>32</v>
      </c>
      <c r="AA6" s="29">
        <f t="shared" si="12"/>
        <v>21.333333333333332</v>
      </c>
      <c r="AB6" s="29">
        <f t="shared" si="13"/>
        <v>53.333333333333329</v>
      </c>
      <c r="AC6" s="29">
        <v>31</v>
      </c>
      <c r="AD6" s="29">
        <f t="shared" si="14"/>
        <v>20.666666666666668</v>
      </c>
      <c r="AE6" s="29">
        <f t="shared" si="15"/>
        <v>51.666666666666664</v>
      </c>
      <c r="AF6" s="29">
        <v>31</v>
      </c>
      <c r="AG6" s="29">
        <f t="shared" si="16"/>
        <v>20.666666666666668</v>
      </c>
      <c r="AH6" s="29">
        <f t="shared" si="17"/>
        <v>51.666666666666664</v>
      </c>
      <c r="AI6" s="29">
        <v>32</v>
      </c>
      <c r="AJ6" s="29">
        <f t="shared" si="18"/>
        <v>21.333333333333332</v>
      </c>
      <c r="AK6" s="29">
        <f t="shared" si="19"/>
        <v>53.333333333333329</v>
      </c>
      <c r="AL6" s="29">
        <v>32</v>
      </c>
      <c r="AM6" s="29">
        <f t="shared" si="20"/>
        <v>21.333333333333332</v>
      </c>
      <c r="AN6" s="29">
        <f t="shared" si="21"/>
        <v>53.333333333333329</v>
      </c>
    </row>
    <row r="7" spans="1:42" x14ac:dyDescent="0.25">
      <c r="A7" t="s">
        <v>15</v>
      </c>
      <c r="B7" s="29">
        <v>216</v>
      </c>
      <c r="C7">
        <v>1</v>
      </c>
      <c r="D7" t="s">
        <v>13</v>
      </c>
      <c r="E7" s="19">
        <v>20</v>
      </c>
      <c r="F7" s="32">
        <v>20</v>
      </c>
      <c r="G7" s="32">
        <v>0</v>
      </c>
      <c r="H7">
        <v>1</v>
      </c>
      <c r="I7">
        <f t="shared" si="0"/>
        <v>0.66666666666666663</v>
      </c>
      <c r="J7" s="29">
        <f t="shared" si="1"/>
        <v>3.333333333333333</v>
      </c>
      <c r="K7">
        <v>5</v>
      </c>
      <c r="L7" s="27">
        <f t="shared" si="2"/>
        <v>3.3333333333333335</v>
      </c>
      <c r="M7" s="29">
        <f t="shared" si="3"/>
        <v>16.666666666666668</v>
      </c>
      <c r="N7">
        <v>7</v>
      </c>
      <c r="O7" s="27">
        <f t="shared" si="4"/>
        <v>4.666666666666667</v>
      </c>
      <c r="P7" s="29">
        <f t="shared" si="5"/>
        <v>23.333333333333332</v>
      </c>
      <c r="Q7" s="29">
        <v>11</v>
      </c>
      <c r="R7" s="29">
        <f t="shared" si="6"/>
        <v>7.333333333333333</v>
      </c>
      <c r="S7" s="29">
        <f t="shared" si="7"/>
        <v>36.666666666666664</v>
      </c>
      <c r="T7" s="29">
        <v>16</v>
      </c>
      <c r="U7" s="29">
        <f t="shared" si="8"/>
        <v>10.666666666666666</v>
      </c>
      <c r="V7" s="29">
        <f t="shared" si="9"/>
        <v>53.333333333333329</v>
      </c>
      <c r="W7" s="29">
        <v>17</v>
      </c>
      <c r="X7" s="29">
        <f t="shared" si="10"/>
        <v>11.333333333333334</v>
      </c>
      <c r="Y7" s="29">
        <f t="shared" si="11"/>
        <v>56.666666666666664</v>
      </c>
      <c r="Z7" s="29">
        <v>17</v>
      </c>
      <c r="AA7" s="29">
        <f t="shared" si="12"/>
        <v>11.333333333333334</v>
      </c>
      <c r="AB7" s="29">
        <f t="shared" si="13"/>
        <v>56.666666666666664</v>
      </c>
      <c r="AC7" s="29">
        <v>17</v>
      </c>
      <c r="AD7" s="29">
        <f t="shared" si="14"/>
        <v>11.333333333333334</v>
      </c>
      <c r="AE7" s="29">
        <f t="shared" si="15"/>
        <v>56.666666666666664</v>
      </c>
      <c r="AF7" s="29">
        <v>18</v>
      </c>
      <c r="AG7" s="29">
        <f t="shared" si="16"/>
        <v>12</v>
      </c>
      <c r="AH7" s="29">
        <f t="shared" si="17"/>
        <v>60</v>
      </c>
      <c r="AI7" s="29">
        <v>17</v>
      </c>
      <c r="AJ7" s="29">
        <f t="shared" si="18"/>
        <v>11.333333333333334</v>
      </c>
      <c r="AK7" s="29">
        <f t="shared" si="19"/>
        <v>56.666666666666664</v>
      </c>
      <c r="AL7" s="29">
        <v>14</v>
      </c>
      <c r="AM7" s="29">
        <f t="shared" si="20"/>
        <v>9.3333333333333339</v>
      </c>
      <c r="AN7" s="29">
        <f t="shared" si="21"/>
        <v>46.666666666666664</v>
      </c>
    </row>
    <row r="8" spans="1:42" x14ac:dyDescent="0.25">
      <c r="A8" t="s">
        <v>15</v>
      </c>
      <c r="B8" s="29">
        <v>217</v>
      </c>
      <c r="C8">
        <v>1</v>
      </c>
      <c r="D8" t="s">
        <v>9</v>
      </c>
      <c r="E8" s="19">
        <v>10</v>
      </c>
      <c r="F8" s="32">
        <v>10</v>
      </c>
      <c r="G8" s="32">
        <v>0</v>
      </c>
      <c r="H8">
        <v>0</v>
      </c>
      <c r="I8">
        <f t="shared" si="0"/>
        <v>0</v>
      </c>
      <c r="J8" s="29">
        <f t="shared" si="1"/>
        <v>0</v>
      </c>
      <c r="K8">
        <v>0</v>
      </c>
      <c r="L8" s="27">
        <f t="shared" si="2"/>
        <v>0</v>
      </c>
      <c r="M8" s="29">
        <f t="shared" si="3"/>
        <v>0</v>
      </c>
      <c r="N8">
        <v>1</v>
      </c>
      <c r="O8" s="27">
        <f t="shared" si="4"/>
        <v>0.66666666666666663</v>
      </c>
      <c r="P8" s="29">
        <f t="shared" si="5"/>
        <v>6.6666666666666661</v>
      </c>
      <c r="Q8" s="29">
        <v>1</v>
      </c>
      <c r="R8" s="29">
        <f t="shared" si="6"/>
        <v>0.66666666666666663</v>
      </c>
      <c r="S8" s="29">
        <f t="shared" si="7"/>
        <v>6.6666666666666661</v>
      </c>
      <c r="T8" s="29">
        <v>2</v>
      </c>
      <c r="U8" s="29">
        <f t="shared" si="8"/>
        <v>1.3333333333333333</v>
      </c>
      <c r="V8" s="29">
        <f t="shared" si="9"/>
        <v>13.333333333333332</v>
      </c>
      <c r="W8" s="29">
        <v>2</v>
      </c>
      <c r="X8" s="29">
        <f t="shared" si="10"/>
        <v>1.3333333333333333</v>
      </c>
      <c r="Y8" s="29">
        <f t="shared" si="11"/>
        <v>13.333333333333332</v>
      </c>
      <c r="Z8" s="29">
        <v>2</v>
      </c>
      <c r="AA8" s="29">
        <f t="shared" si="12"/>
        <v>1.3333333333333333</v>
      </c>
      <c r="AB8" s="29">
        <f t="shared" si="13"/>
        <v>13.333333333333332</v>
      </c>
      <c r="AC8" s="29">
        <v>2</v>
      </c>
      <c r="AD8" s="29">
        <f t="shared" si="14"/>
        <v>1.3333333333333333</v>
      </c>
      <c r="AE8" s="29">
        <f t="shared" si="15"/>
        <v>13.333333333333332</v>
      </c>
      <c r="AF8" s="29">
        <v>2</v>
      </c>
      <c r="AG8" s="29">
        <f t="shared" si="16"/>
        <v>1.3333333333333333</v>
      </c>
      <c r="AH8" s="29">
        <f t="shared" si="17"/>
        <v>13.333333333333332</v>
      </c>
      <c r="AI8" s="29">
        <v>2</v>
      </c>
      <c r="AJ8" s="29">
        <f t="shared" si="18"/>
        <v>1.3333333333333333</v>
      </c>
      <c r="AK8" s="29">
        <f t="shared" si="19"/>
        <v>13.333333333333332</v>
      </c>
      <c r="AL8" s="29">
        <v>2</v>
      </c>
      <c r="AM8" s="29">
        <f t="shared" si="20"/>
        <v>1.3333333333333333</v>
      </c>
      <c r="AN8" s="29">
        <f t="shared" si="21"/>
        <v>13.333333333333332</v>
      </c>
    </row>
    <row r="9" spans="1:42" x14ac:dyDescent="0.25">
      <c r="A9" t="s">
        <v>15</v>
      </c>
      <c r="B9" s="29">
        <v>218</v>
      </c>
      <c r="C9">
        <v>1</v>
      </c>
      <c r="D9" t="s">
        <v>9</v>
      </c>
      <c r="E9" s="19">
        <v>40</v>
      </c>
      <c r="F9" s="32">
        <v>40</v>
      </c>
      <c r="G9" s="32">
        <v>0</v>
      </c>
      <c r="H9">
        <v>2</v>
      </c>
      <c r="I9">
        <f t="shared" si="0"/>
        <v>1.3333333333333333</v>
      </c>
      <c r="J9" s="29">
        <f t="shared" si="1"/>
        <v>3.333333333333333</v>
      </c>
      <c r="K9">
        <v>6</v>
      </c>
      <c r="L9" s="27">
        <f t="shared" si="2"/>
        <v>4</v>
      </c>
      <c r="M9" s="29">
        <f t="shared" si="3"/>
        <v>10</v>
      </c>
      <c r="N9">
        <v>13</v>
      </c>
      <c r="O9" s="27">
        <f t="shared" si="4"/>
        <v>8.6666666666666661</v>
      </c>
      <c r="P9" s="29">
        <f t="shared" si="5"/>
        <v>21.666666666666664</v>
      </c>
      <c r="Q9" s="29">
        <v>14</v>
      </c>
      <c r="R9" s="29">
        <f t="shared" si="6"/>
        <v>9.3333333333333339</v>
      </c>
      <c r="S9" s="29">
        <f t="shared" si="7"/>
        <v>23.333333333333332</v>
      </c>
      <c r="T9" s="29">
        <v>19</v>
      </c>
      <c r="U9" s="29">
        <f t="shared" si="8"/>
        <v>12.666666666666666</v>
      </c>
      <c r="V9" s="29">
        <f t="shared" si="9"/>
        <v>31.666666666666664</v>
      </c>
      <c r="W9" s="29">
        <v>20</v>
      </c>
      <c r="X9" s="29">
        <f t="shared" si="10"/>
        <v>13.333333333333334</v>
      </c>
      <c r="Y9" s="29">
        <f t="shared" si="11"/>
        <v>33.333333333333336</v>
      </c>
      <c r="Z9" s="29">
        <v>25</v>
      </c>
      <c r="AA9" s="29">
        <f t="shared" si="12"/>
        <v>16.666666666666668</v>
      </c>
      <c r="AB9" s="29">
        <f t="shared" si="13"/>
        <v>41.666666666666664</v>
      </c>
      <c r="AC9" s="29">
        <v>23</v>
      </c>
      <c r="AD9" s="29">
        <f t="shared" si="14"/>
        <v>15.333333333333334</v>
      </c>
      <c r="AE9" s="29">
        <f t="shared" si="15"/>
        <v>38.333333333333336</v>
      </c>
      <c r="AF9" s="29">
        <v>24</v>
      </c>
      <c r="AG9" s="29">
        <f t="shared" si="16"/>
        <v>16</v>
      </c>
      <c r="AH9" s="29">
        <f t="shared" si="17"/>
        <v>40</v>
      </c>
      <c r="AI9" s="29">
        <v>25</v>
      </c>
      <c r="AJ9" s="29">
        <f t="shared" si="18"/>
        <v>16.666666666666668</v>
      </c>
      <c r="AK9" s="29">
        <f t="shared" si="19"/>
        <v>41.666666666666664</v>
      </c>
      <c r="AL9" s="29">
        <v>25</v>
      </c>
      <c r="AM9" s="29">
        <f t="shared" si="20"/>
        <v>16.666666666666668</v>
      </c>
      <c r="AN9" s="29">
        <f t="shared" si="21"/>
        <v>41.666666666666664</v>
      </c>
    </row>
    <row r="10" spans="1:42" x14ac:dyDescent="0.25">
      <c r="A10" t="s">
        <v>15</v>
      </c>
      <c r="B10" s="29">
        <v>221</v>
      </c>
      <c r="C10">
        <v>2</v>
      </c>
      <c r="D10" t="s">
        <v>13</v>
      </c>
      <c r="E10" s="19">
        <v>40</v>
      </c>
      <c r="F10" s="32">
        <v>40</v>
      </c>
      <c r="G10" s="32">
        <v>0</v>
      </c>
      <c r="H10">
        <v>2</v>
      </c>
      <c r="I10">
        <f t="shared" si="0"/>
        <v>1.3333333333333333</v>
      </c>
      <c r="J10" s="29">
        <f t="shared" si="1"/>
        <v>3.333333333333333</v>
      </c>
      <c r="K10">
        <v>5</v>
      </c>
      <c r="L10" s="27">
        <f t="shared" si="2"/>
        <v>3.3333333333333335</v>
      </c>
      <c r="M10" s="29">
        <f t="shared" si="3"/>
        <v>8.3333333333333339</v>
      </c>
      <c r="N10">
        <v>15</v>
      </c>
      <c r="O10" s="27">
        <f t="shared" si="4"/>
        <v>10</v>
      </c>
      <c r="P10" s="29">
        <f t="shared" si="5"/>
        <v>25</v>
      </c>
      <c r="Q10" s="29">
        <v>23</v>
      </c>
      <c r="R10" s="29">
        <f t="shared" si="6"/>
        <v>15.333333333333334</v>
      </c>
      <c r="S10" s="29">
        <f t="shared" si="7"/>
        <v>38.333333333333336</v>
      </c>
      <c r="T10" s="29">
        <v>23</v>
      </c>
      <c r="U10" s="29">
        <f t="shared" si="8"/>
        <v>15.333333333333334</v>
      </c>
      <c r="V10" s="29">
        <f t="shared" si="9"/>
        <v>38.333333333333336</v>
      </c>
      <c r="W10" s="29">
        <v>23</v>
      </c>
      <c r="X10" s="29">
        <f t="shared" si="10"/>
        <v>15.333333333333334</v>
      </c>
      <c r="Y10" s="29">
        <f t="shared" si="11"/>
        <v>38.333333333333336</v>
      </c>
      <c r="Z10" s="29">
        <v>26</v>
      </c>
      <c r="AA10" s="29">
        <f t="shared" si="12"/>
        <v>17.333333333333332</v>
      </c>
      <c r="AB10" s="29">
        <f t="shared" si="13"/>
        <v>43.333333333333329</v>
      </c>
      <c r="AC10" s="29">
        <v>26</v>
      </c>
      <c r="AD10" s="29">
        <f t="shared" si="14"/>
        <v>17.333333333333332</v>
      </c>
      <c r="AE10" s="29">
        <f t="shared" si="15"/>
        <v>43.333333333333329</v>
      </c>
      <c r="AF10" s="29">
        <v>26</v>
      </c>
      <c r="AG10" s="29">
        <f t="shared" si="16"/>
        <v>17.333333333333332</v>
      </c>
      <c r="AH10" s="29">
        <f t="shared" si="17"/>
        <v>43.333333333333329</v>
      </c>
      <c r="AI10" s="29">
        <v>27</v>
      </c>
      <c r="AJ10" s="29">
        <f t="shared" si="18"/>
        <v>18</v>
      </c>
      <c r="AK10" s="29">
        <f t="shared" si="19"/>
        <v>45</v>
      </c>
      <c r="AL10" s="29">
        <v>25</v>
      </c>
      <c r="AM10" s="29">
        <f t="shared" si="20"/>
        <v>16.666666666666668</v>
      </c>
      <c r="AN10" s="29">
        <f t="shared" si="21"/>
        <v>41.666666666666664</v>
      </c>
    </row>
    <row r="11" spans="1:42" x14ac:dyDescent="0.25">
      <c r="A11" t="s">
        <v>15</v>
      </c>
      <c r="B11" s="29">
        <v>222</v>
      </c>
      <c r="C11">
        <v>2</v>
      </c>
      <c r="D11" t="s">
        <v>13</v>
      </c>
      <c r="E11" s="19">
        <v>10</v>
      </c>
      <c r="F11" s="32">
        <v>10</v>
      </c>
      <c r="G11" s="32">
        <v>0</v>
      </c>
      <c r="H11">
        <v>1</v>
      </c>
      <c r="I11">
        <f t="shared" si="0"/>
        <v>0.66666666666666663</v>
      </c>
      <c r="J11" s="29">
        <f t="shared" si="1"/>
        <v>6.6666666666666661</v>
      </c>
      <c r="K11">
        <v>3</v>
      </c>
      <c r="L11" s="27">
        <f t="shared" si="2"/>
        <v>2</v>
      </c>
      <c r="M11" s="29">
        <f t="shared" si="3"/>
        <v>20</v>
      </c>
      <c r="N11">
        <v>5</v>
      </c>
      <c r="O11" s="27">
        <f t="shared" si="4"/>
        <v>3.3333333333333335</v>
      </c>
      <c r="P11" s="29">
        <f t="shared" si="5"/>
        <v>33.333333333333336</v>
      </c>
      <c r="Q11" s="29">
        <v>6</v>
      </c>
      <c r="R11" s="29">
        <f t="shared" si="6"/>
        <v>4</v>
      </c>
      <c r="S11" s="29">
        <f t="shared" si="7"/>
        <v>40</v>
      </c>
      <c r="T11" s="29">
        <v>11</v>
      </c>
      <c r="U11" s="29">
        <f t="shared" si="8"/>
        <v>7.333333333333333</v>
      </c>
      <c r="V11" s="29">
        <f t="shared" si="9"/>
        <v>73.333333333333329</v>
      </c>
      <c r="W11" s="29">
        <v>13</v>
      </c>
      <c r="X11" s="29">
        <f t="shared" si="10"/>
        <v>8.6666666666666661</v>
      </c>
      <c r="Y11" s="29">
        <f t="shared" si="11"/>
        <v>86.666666666666657</v>
      </c>
      <c r="Z11" s="29">
        <v>14</v>
      </c>
      <c r="AA11" s="29">
        <f t="shared" si="12"/>
        <v>9.3333333333333339</v>
      </c>
      <c r="AB11" s="29">
        <f t="shared" si="13"/>
        <v>93.333333333333329</v>
      </c>
      <c r="AC11" s="29">
        <v>14</v>
      </c>
      <c r="AD11" s="29">
        <f t="shared" si="14"/>
        <v>9.3333333333333339</v>
      </c>
      <c r="AE11" s="29">
        <f t="shared" si="15"/>
        <v>93.333333333333329</v>
      </c>
      <c r="AF11" s="29">
        <v>15</v>
      </c>
      <c r="AG11" s="29">
        <f t="shared" si="16"/>
        <v>10</v>
      </c>
      <c r="AH11" s="29">
        <f t="shared" si="17"/>
        <v>100</v>
      </c>
      <c r="AI11" s="29">
        <v>14</v>
      </c>
      <c r="AJ11" s="29">
        <f t="shared" si="18"/>
        <v>9.3333333333333339</v>
      </c>
      <c r="AK11" s="29">
        <f t="shared" si="19"/>
        <v>93.333333333333329</v>
      </c>
      <c r="AL11" s="29">
        <v>15</v>
      </c>
      <c r="AM11" s="29">
        <f t="shared" si="20"/>
        <v>10</v>
      </c>
      <c r="AN11" s="29">
        <f t="shared" si="21"/>
        <v>100</v>
      </c>
    </row>
    <row r="12" spans="1:42" x14ac:dyDescent="0.25">
      <c r="A12" t="s">
        <v>15</v>
      </c>
      <c r="B12" s="29">
        <v>223</v>
      </c>
      <c r="C12">
        <v>2</v>
      </c>
      <c r="D12" t="s">
        <v>9</v>
      </c>
      <c r="E12" s="19">
        <v>20</v>
      </c>
      <c r="F12" s="32">
        <v>20</v>
      </c>
      <c r="G12" s="32">
        <v>0</v>
      </c>
      <c r="H12">
        <v>1</v>
      </c>
      <c r="I12">
        <f t="shared" si="0"/>
        <v>0.66666666666666663</v>
      </c>
      <c r="J12" s="29">
        <f t="shared" si="1"/>
        <v>3.333333333333333</v>
      </c>
      <c r="K12">
        <v>5</v>
      </c>
      <c r="L12" s="27">
        <f t="shared" si="2"/>
        <v>3.3333333333333335</v>
      </c>
      <c r="M12" s="29">
        <f t="shared" si="3"/>
        <v>16.666666666666668</v>
      </c>
      <c r="N12">
        <v>11</v>
      </c>
      <c r="O12" s="27">
        <f t="shared" si="4"/>
        <v>7.333333333333333</v>
      </c>
      <c r="P12" s="29">
        <f t="shared" si="5"/>
        <v>36.666666666666664</v>
      </c>
      <c r="Q12" s="29">
        <v>13</v>
      </c>
      <c r="R12" s="29">
        <f t="shared" si="6"/>
        <v>8.6666666666666661</v>
      </c>
      <c r="S12" s="29">
        <f t="shared" si="7"/>
        <v>43.333333333333329</v>
      </c>
      <c r="T12" s="29">
        <v>14</v>
      </c>
      <c r="U12" s="29">
        <f t="shared" si="8"/>
        <v>9.3333333333333339</v>
      </c>
      <c r="V12" s="29">
        <f t="shared" si="9"/>
        <v>46.666666666666664</v>
      </c>
      <c r="W12" s="29">
        <v>15</v>
      </c>
      <c r="X12" s="29">
        <f t="shared" si="10"/>
        <v>10</v>
      </c>
      <c r="Y12" s="29">
        <f t="shared" si="11"/>
        <v>50</v>
      </c>
      <c r="Z12" s="29">
        <v>17</v>
      </c>
      <c r="AA12" s="29">
        <f t="shared" si="12"/>
        <v>11.333333333333334</v>
      </c>
      <c r="AB12" s="29">
        <f t="shared" si="13"/>
        <v>56.666666666666664</v>
      </c>
      <c r="AC12" s="29">
        <v>17</v>
      </c>
      <c r="AD12" s="29">
        <f t="shared" si="14"/>
        <v>11.333333333333334</v>
      </c>
      <c r="AE12" s="29">
        <f t="shared" si="15"/>
        <v>56.666666666666664</v>
      </c>
      <c r="AF12" s="29">
        <v>17</v>
      </c>
      <c r="AG12" s="29">
        <f t="shared" si="16"/>
        <v>11.333333333333334</v>
      </c>
      <c r="AH12" s="29">
        <f t="shared" si="17"/>
        <v>56.666666666666664</v>
      </c>
      <c r="AI12" s="29">
        <v>18</v>
      </c>
      <c r="AJ12" s="29">
        <f t="shared" si="18"/>
        <v>12</v>
      </c>
      <c r="AK12" s="29">
        <f t="shared" si="19"/>
        <v>60</v>
      </c>
      <c r="AL12" s="29">
        <v>16</v>
      </c>
      <c r="AM12" s="29">
        <f t="shared" si="20"/>
        <v>10.666666666666666</v>
      </c>
      <c r="AN12" s="29">
        <f t="shared" si="21"/>
        <v>53.333333333333329</v>
      </c>
    </row>
    <row r="13" spans="1:42" x14ac:dyDescent="0.25">
      <c r="A13" t="s">
        <v>15</v>
      </c>
      <c r="B13" s="29">
        <v>224</v>
      </c>
      <c r="C13">
        <v>2</v>
      </c>
      <c r="D13" t="s">
        <v>13</v>
      </c>
      <c r="E13" s="19">
        <v>80</v>
      </c>
      <c r="F13" s="32">
        <v>60</v>
      </c>
      <c r="G13" s="32">
        <v>0</v>
      </c>
      <c r="H13">
        <v>6</v>
      </c>
      <c r="I13">
        <f t="shared" si="0"/>
        <v>4</v>
      </c>
      <c r="J13" s="29">
        <f t="shared" si="1"/>
        <v>6.666666666666667</v>
      </c>
      <c r="K13">
        <v>23</v>
      </c>
      <c r="L13" s="27">
        <f t="shared" si="2"/>
        <v>15.333333333333334</v>
      </c>
      <c r="M13" s="29">
        <f t="shared" si="3"/>
        <v>25.555555555555557</v>
      </c>
      <c r="N13">
        <v>33</v>
      </c>
      <c r="O13" s="27">
        <f t="shared" si="4"/>
        <v>22</v>
      </c>
      <c r="P13" s="29">
        <f t="shared" si="5"/>
        <v>36.666666666666671</v>
      </c>
      <c r="Q13" s="29">
        <v>39</v>
      </c>
      <c r="R13" s="29">
        <f t="shared" si="6"/>
        <v>26</v>
      </c>
      <c r="S13" s="29">
        <f t="shared" si="7"/>
        <v>43.333333333333336</v>
      </c>
      <c r="T13" s="29">
        <v>44</v>
      </c>
      <c r="U13" s="29">
        <f t="shared" si="8"/>
        <v>29.333333333333332</v>
      </c>
      <c r="V13" s="29">
        <f t="shared" si="9"/>
        <v>48.888888888888886</v>
      </c>
      <c r="W13" s="29">
        <v>44</v>
      </c>
      <c r="X13" s="29">
        <f t="shared" si="10"/>
        <v>29.333333333333332</v>
      </c>
      <c r="Y13" s="29">
        <f t="shared" si="11"/>
        <v>48.888888888888886</v>
      </c>
      <c r="Z13" s="29">
        <v>44</v>
      </c>
      <c r="AA13" s="29">
        <f t="shared" si="12"/>
        <v>29.333333333333332</v>
      </c>
      <c r="AB13" s="29">
        <f t="shared" si="13"/>
        <v>48.888888888888886</v>
      </c>
      <c r="AC13" s="29">
        <v>46</v>
      </c>
      <c r="AD13" s="29">
        <f t="shared" si="14"/>
        <v>30.666666666666668</v>
      </c>
      <c r="AE13" s="29">
        <f t="shared" si="15"/>
        <v>51.111111111111114</v>
      </c>
      <c r="AF13" s="29">
        <v>49</v>
      </c>
      <c r="AG13" s="29">
        <f t="shared" si="16"/>
        <v>32.666666666666664</v>
      </c>
      <c r="AH13" s="29">
        <f t="shared" si="17"/>
        <v>54.444444444444443</v>
      </c>
      <c r="AI13" s="29">
        <v>50</v>
      </c>
      <c r="AJ13" s="29">
        <f t="shared" si="18"/>
        <v>33.333333333333336</v>
      </c>
      <c r="AK13" s="29">
        <f t="shared" si="19"/>
        <v>55.555555555555564</v>
      </c>
      <c r="AL13" s="29">
        <v>50</v>
      </c>
      <c r="AM13" s="29">
        <f t="shared" si="20"/>
        <v>33.333333333333336</v>
      </c>
      <c r="AN13" s="29">
        <f t="shared" si="21"/>
        <v>55.555555555555564</v>
      </c>
    </row>
    <row r="14" spans="1:42" x14ac:dyDescent="0.25">
      <c r="A14" t="s">
        <v>15</v>
      </c>
      <c r="B14" s="29">
        <v>225</v>
      </c>
      <c r="C14">
        <v>2</v>
      </c>
      <c r="D14" t="s">
        <v>13</v>
      </c>
      <c r="E14" s="19">
        <v>20</v>
      </c>
      <c r="F14" s="32">
        <v>20</v>
      </c>
      <c r="G14" s="32">
        <v>0</v>
      </c>
      <c r="H14">
        <v>1</v>
      </c>
      <c r="I14">
        <f t="shared" si="0"/>
        <v>0.66666666666666663</v>
      </c>
      <c r="J14" s="29">
        <f t="shared" si="1"/>
        <v>3.333333333333333</v>
      </c>
      <c r="K14">
        <v>6</v>
      </c>
      <c r="L14" s="27">
        <f t="shared" si="2"/>
        <v>4</v>
      </c>
      <c r="M14" s="29">
        <f t="shared" si="3"/>
        <v>20</v>
      </c>
      <c r="N14">
        <v>7</v>
      </c>
      <c r="O14" s="27">
        <f t="shared" si="4"/>
        <v>4.666666666666667</v>
      </c>
      <c r="P14" s="29">
        <f t="shared" si="5"/>
        <v>23.333333333333332</v>
      </c>
      <c r="Q14" s="29">
        <v>10</v>
      </c>
      <c r="R14" s="29">
        <f t="shared" si="6"/>
        <v>6.666666666666667</v>
      </c>
      <c r="S14" s="29">
        <f t="shared" si="7"/>
        <v>33.333333333333336</v>
      </c>
      <c r="T14" s="29">
        <v>10</v>
      </c>
      <c r="U14" s="29">
        <f t="shared" si="8"/>
        <v>6.666666666666667</v>
      </c>
      <c r="V14" s="29">
        <f t="shared" si="9"/>
        <v>33.333333333333336</v>
      </c>
      <c r="W14" s="29">
        <v>10</v>
      </c>
      <c r="X14" s="29">
        <f t="shared" si="10"/>
        <v>6.666666666666667</v>
      </c>
      <c r="Y14" s="29">
        <f t="shared" si="11"/>
        <v>33.333333333333336</v>
      </c>
      <c r="Z14" s="29">
        <v>11</v>
      </c>
      <c r="AA14" s="29">
        <f t="shared" si="12"/>
        <v>7.333333333333333</v>
      </c>
      <c r="AB14" s="29">
        <f t="shared" si="13"/>
        <v>36.666666666666664</v>
      </c>
      <c r="AC14" s="29">
        <v>11</v>
      </c>
      <c r="AD14" s="29">
        <f t="shared" si="14"/>
        <v>7.333333333333333</v>
      </c>
      <c r="AE14" s="29">
        <f t="shared" si="15"/>
        <v>36.666666666666664</v>
      </c>
      <c r="AF14" s="29">
        <v>12</v>
      </c>
      <c r="AG14" s="29">
        <f t="shared" si="16"/>
        <v>8</v>
      </c>
      <c r="AH14" s="29">
        <f t="shared" si="17"/>
        <v>40</v>
      </c>
      <c r="AI14" s="29">
        <v>12</v>
      </c>
      <c r="AJ14" s="29">
        <f t="shared" si="18"/>
        <v>8</v>
      </c>
      <c r="AK14" s="29">
        <f t="shared" si="19"/>
        <v>40</v>
      </c>
      <c r="AL14" s="29">
        <v>13</v>
      </c>
      <c r="AM14" s="29">
        <f t="shared" si="20"/>
        <v>8.6666666666666661</v>
      </c>
      <c r="AN14" s="29">
        <f t="shared" si="21"/>
        <v>43.333333333333329</v>
      </c>
    </row>
    <row r="15" spans="1:42" x14ac:dyDescent="0.25">
      <c r="A15" t="s">
        <v>15</v>
      </c>
      <c r="B15" s="29">
        <v>226</v>
      </c>
      <c r="C15">
        <v>2</v>
      </c>
      <c r="D15" t="s">
        <v>9</v>
      </c>
      <c r="E15" s="19">
        <v>80</v>
      </c>
      <c r="F15" s="32">
        <v>80</v>
      </c>
      <c r="G15" s="32">
        <v>0</v>
      </c>
      <c r="H15">
        <v>7</v>
      </c>
      <c r="I15">
        <f t="shared" si="0"/>
        <v>4.666666666666667</v>
      </c>
      <c r="J15" s="29">
        <f t="shared" si="1"/>
        <v>5.833333333333333</v>
      </c>
      <c r="K15">
        <v>26</v>
      </c>
      <c r="L15" s="27">
        <f t="shared" si="2"/>
        <v>17.333333333333332</v>
      </c>
      <c r="M15" s="29">
        <f t="shared" si="3"/>
        <v>21.666666666666664</v>
      </c>
      <c r="N15">
        <v>33</v>
      </c>
      <c r="O15" s="27">
        <f t="shared" si="4"/>
        <v>22</v>
      </c>
      <c r="P15" s="29">
        <f t="shared" si="5"/>
        <v>27.5</v>
      </c>
      <c r="Q15" s="29">
        <v>45</v>
      </c>
      <c r="R15" s="29">
        <f t="shared" si="6"/>
        <v>30</v>
      </c>
      <c r="S15" s="29">
        <f t="shared" si="7"/>
        <v>37.5</v>
      </c>
      <c r="T15" s="29">
        <v>50</v>
      </c>
      <c r="U15" s="29">
        <f t="shared" si="8"/>
        <v>33.333333333333336</v>
      </c>
      <c r="V15" s="29">
        <f t="shared" si="9"/>
        <v>41.666666666666664</v>
      </c>
      <c r="W15" s="29">
        <v>53</v>
      </c>
      <c r="X15" s="29">
        <f t="shared" si="10"/>
        <v>35.333333333333336</v>
      </c>
      <c r="Y15" s="29">
        <f t="shared" si="11"/>
        <v>44.166666666666664</v>
      </c>
      <c r="Z15" s="29">
        <v>54</v>
      </c>
      <c r="AA15" s="29">
        <f t="shared" si="12"/>
        <v>36</v>
      </c>
      <c r="AB15" s="29">
        <f t="shared" si="13"/>
        <v>45</v>
      </c>
      <c r="AC15" s="29">
        <v>55</v>
      </c>
      <c r="AD15" s="29">
        <f t="shared" si="14"/>
        <v>36.666666666666664</v>
      </c>
      <c r="AE15" s="29">
        <f t="shared" si="15"/>
        <v>45.833333333333329</v>
      </c>
      <c r="AF15" s="29">
        <v>56</v>
      </c>
      <c r="AG15" s="29">
        <f t="shared" si="16"/>
        <v>37.333333333333336</v>
      </c>
      <c r="AH15" s="29">
        <f t="shared" si="17"/>
        <v>46.666666666666664</v>
      </c>
      <c r="AI15" s="29">
        <v>58</v>
      </c>
      <c r="AJ15" s="29">
        <f t="shared" si="18"/>
        <v>38.666666666666664</v>
      </c>
      <c r="AK15" s="29">
        <f t="shared" si="19"/>
        <v>48.333333333333329</v>
      </c>
      <c r="AL15" s="29">
        <v>50</v>
      </c>
      <c r="AM15" s="29">
        <f t="shared" si="20"/>
        <v>33.333333333333336</v>
      </c>
      <c r="AN15" s="29">
        <f t="shared" si="21"/>
        <v>41.666666666666664</v>
      </c>
    </row>
    <row r="16" spans="1:42" x14ac:dyDescent="0.25">
      <c r="A16" t="s">
        <v>15</v>
      </c>
      <c r="B16" s="29">
        <v>227</v>
      </c>
      <c r="C16">
        <v>2</v>
      </c>
      <c r="D16" t="s">
        <v>9</v>
      </c>
      <c r="E16" s="19">
        <v>10</v>
      </c>
      <c r="F16" s="32">
        <v>10</v>
      </c>
      <c r="G16" s="32">
        <v>0</v>
      </c>
      <c r="H16">
        <v>2</v>
      </c>
      <c r="I16">
        <f t="shared" si="0"/>
        <v>1.3333333333333333</v>
      </c>
      <c r="J16" s="29">
        <f t="shared" si="1"/>
        <v>13.333333333333332</v>
      </c>
      <c r="K16">
        <v>2</v>
      </c>
      <c r="L16" s="27">
        <f t="shared" si="2"/>
        <v>1.3333333333333333</v>
      </c>
      <c r="M16" s="29">
        <f t="shared" si="3"/>
        <v>13.333333333333332</v>
      </c>
      <c r="N16">
        <v>3</v>
      </c>
      <c r="O16" s="27">
        <f t="shared" si="4"/>
        <v>2</v>
      </c>
      <c r="P16" s="29">
        <f t="shared" si="5"/>
        <v>20</v>
      </c>
      <c r="Q16" s="29">
        <v>6</v>
      </c>
      <c r="R16" s="29">
        <f t="shared" si="6"/>
        <v>4</v>
      </c>
      <c r="S16" s="29">
        <f t="shared" si="7"/>
        <v>40</v>
      </c>
      <c r="T16" s="29">
        <v>6</v>
      </c>
      <c r="U16" s="29">
        <f t="shared" si="8"/>
        <v>4</v>
      </c>
      <c r="V16" s="29">
        <f t="shared" si="9"/>
        <v>40</v>
      </c>
      <c r="W16" s="29">
        <v>6</v>
      </c>
      <c r="X16" s="29">
        <f t="shared" si="10"/>
        <v>4</v>
      </c>
      <c r="Y16" s="29">
        <f t="shared" si="11"/>
        <v>40</v>
      </c>
      <c r="Z16" s="29">
        <v>6</v>
      </c>
      <c r="AA16" s="29">
        <f t="shared" si="12"/>
        <v>4</v>
      </c>
      <c r="AB16" s="29">
        <f t="shared" si="13"/>
        <v>40</v>
      </c>
      <c r="AC16" s="29">
        <v>6</v>
      </c>
      <c r="AD16" s="29">
        <f t="shared" si="14"/>
        <v>4</v>
      </c>
      <c r="AE16" s="29">
        <f t="shared" si="15"/>
        <v>40</v>
      </c>
      <c r="AF16" s="29">
        <v>6</v>
      </c>
      <c r="AG16" s="29">
        <f t="shared" si="16"/>
        <v>4</v>
      </c>
      <c r="AH16" s="29">
        <f t="shared" si="17"/>
        <v>40</v>
      </c>
      <c r="AI16" s="29">
        <v>6</v>
      </c>
      <c r="AJ16" s="29">
        <f t="shared" si="18"/>
        <v>4</v>
      </c>
      <c r="AK16" s="29">
        <f t="shared" si="19"/>
        <v>40</v>
      </c>
      <c r="AL16" s="29">
        <v>6</v>
      </c>
      <c r="AM16" s="29">
        <f t="shared" si="20"/>
        <v>4</v>
      </c>
      <c r="AN16" s="29">
        <f t="shared" si="21"/>
        <v>40</v>
      </c>
    </row>
    <row r="17" spans="1:40" x14ac:dyDescent="0.25">
      <c r="A17" t="s">
        <v>15</v>
      </c>
      <c r="B17" s="29">
        <v>228</v>
      </c>
      <c r="C17">
        <v>2</v>
      </c>
      <c r="D17" t="s">
        <v>9</v>
      </c>
      <c r="E17" s="19">
        <v>40</v>
      </c>
      <c r="F17" s="32">
        <v>40</v>
      </c>
      <c r="G17" s="32">
        <v>0</v>
      </c>
      <c r="H17">
        <v>2</v>
      </c>
      <c r="I17">
        <f t="shared" si="0"/>
        <v>1.3333333333333333</v>
      </c>
      <c r="J17" s="29">
        <f t="shared" si="1"/>
        <v>3.333333333333333</v>
      </c>
      <c r="K17">
        <v>8</v>
      </c>
      <c r="L17" s="27">
        <f t="shared" si="2"/>
        <v>5.333333333333333</v>
      </c>
      <c r="M17" s="29">
        <f t="shared" si="3"/>
        <v>13.333333333333332</v>
      </c>
      <c r="N17">
        <v>12</v>
      </c>
      <c r="O17" s="27">
        <f t="shared" si="4"/>
        <v>8</v>
      </c>
      <c r="P17" s="29">
        <f t="shared" si="5"/>
        <v>20</v>
      </c>
      <c r="Q17" s="29">
        <v>20</v>
      </c>
      <c r="R17" s="29">
        <f t="shared" si="6"/>
        <v>13.333333333333334</v>
      </c>
      <c r="S17" s="29">
        <f t="shared" si="7"/>
        <v>33.333333333333336</v>
      </c>
      <c r="T17" s="29">
        <v>22</v>
      </c>
      <c r="U17" s="29">
        <f t="shared" si="8"/>
        <v>14.666666666666666</v>
      </c>
      <c r="V17" s="29">
        <f t="shared" si="9"/>
        <v>36.666666666666664</v>
      </c>
      <c r="W17" s="29">
        <v>24</v>
      </c>
      <c r="X17" s="29">
        <f t="shared" si="10"/>
        <v>16</v>
      </c>
      <c r="Y17" s="29">
        <f t="shared" si="11"/>
        <v>40</v>
      </c>
      <c r="Z17" s="29">
        <v>26</v>
      </c>
      <c r="AA17" s="29">
        <f t="shared" si="12"/>
        <v>17.333333333333332</v>
      </c>
      <c r="AB17" s="29">
        <f t="shared" si="13"/>
        <v>43.333333333333329</v>
      </c>
      <c r="AC17" s="29">
        <v>25</v>
      </c>
      <c r="AD17" s="29">
        <f t="shared" si="14"/>
        <v>16.666666666666668</v>
      </c>
      <c r="AE17" s="29">
        <f t="shared" si="15"/>
        <v>41.666666666666664</v>
      </c>
      <c r="AF17" s="29">
        <v>27</v>
      </c>
      <c r="AG17" s="29">
        <f t="shared" si="16"/>
        <v>18</v>
      </c>
      <c r="AH17" s="29">
        <f t="shared" si="17"/>
        <v>45</v>
      </c>
      <c r="AI17" s="29">
        <v>26</v>
      </c>
      <c r="AJ17" s="29">
        <f t="shared" si="18"/>
        <v>17.333333333333332</v>
      </c>
      <c r="AK17" s="29">
        <f t="shared" si="19"/>
        <v>43.333333333333329</v>
      </c>
      <c r="AL17" s="29">
        <v>26</v>
      </c>
      <c r="AM17" s="29">
        <f t="shared" si="20"/>
        <v>17.333333333333332</v>
      </c>
      <c r="AN17" s="29">
        <f t="shared" si="21"/>
        <v>43.333333333333329</v>
      </c>
    </row>
    <row r="18" spans="1:40" x14ac:dyDescent="0.25">
      <c r="A18" t="s">
        <v>15</v>
      </c>
      <c r="B18" s="29">
        <v>411</v>
      </c>
      <c r="C18">
        <v>3</v>
      </c>
      <c r="D18" t="s">
        <v>13</v>
      </c>
      <c r="E18" s="13">
        <v>80</v>
      </c>
      <c r="F18" s="32">
        <v>60</v>
      </c>
      <c r="G18" s="32">
        <v>0</v>
      </c>
      <c r="H18">
        <v>4</v>
      </c>
      <c r="I18">
        <f t="shared" si="0"/>
        <v>2.6666666666666665</v>
      </c>
      <c r="J18" s="29">
        <f t="shared" si="1"/>
        <v>4.4444444444444446</v>
      </c>
      <c r="K18">
        <v>18</v>
      </c>
      <c r="L18" s="27">
        <f t="shared" si="2"/>
        <v>12</v>
      </c>
      <c r="M18" s="29">
        <f t="shared" si="3"/>
        <v>20</v>
      </c>
      <c r="N18">
        <v>39</v>
      </c>
      <c r="O18" s="27">
        <f t="shared" si="4"/>
        <v>26</v>
      </c>
      <c r="P18" s="29">
        <f t="shared" si="5"/>
        <v>43.333333333333336</v>
      </c>
      <c r="Q18" s="29">
        <v>43</v>
      </c>
      <c r="R18" s="29">
        <f t="shared" si="6"/>
        <v>28.666666666666668</v>
      </c>
      <c r="S18" s="29">
        <f t="shared" si="7"/>
        <v>47.777777777777779</v>
      </c>
      <c r="T18" s="29">
        <v>49</v>
      </c>
      <c r="U18" s="29">
        <f t="shared" si="8"/>
        <v>32.666666666666664</v>
      </c>
      <c r="V18" s="29">
        <f t="shared" si="9"/>
        <v>54.444444444444443</v>
      </c>
      <c r="W18" s="29">
        <v>52</v>
      </c>
      <c r="X18" s="29">
        <f t="shared" si="10"/>
        <v>34.666666666666664</v>
      </c>
      <c r="Y18" s="29">
        <f t="shared" si="11"/>
        <v>57.777777777777779</v>
      </c>
      <c r="Z18" s="29">
        <v>55</v>
      </c>
      <c r="AA18" s="29">
        <f t="shared" si="12"/>
        <v>36.666666666666664</v>
      </c>
      <c r="AB18" s="29">
        <f t="shared" si="13"/>
        <v>61.111111111111107</v>
      </c>
      <c r="AC18" s="29">
        <v>55</v>
      </c>
      <c r="AD18" s="29">
        <f t="shared" si="14"/>
        <v>36.666666666666664</v>
      </c>
      <c r="AE18" s="29">
        <f t="shared" si="15"/>
        <v>61.111111111111107</v>
      </c>
      <c r="AF18" s="29">
        <v>54</v>
      </c>
      <c r="AG18" s="29">
        <f t="shared" si="16"/>
        <v>36</v>
      </c>
      <c r="AH18" s="29">
        <f t="shared" si="17"/>
        <v>60</v>
      </c>
      <c r="AI18" s="29">
        <v>54</v>
      </c>
      <c r="AJ18" s="29">
        <f t="shared" si="18"/>
        <v>36</v>
      </c>
      <c r="AK18" s="29">
        <f t="shared" si="19"/>
        <v>60</v>
      </c>
      <c r="AL18" s="29">
        <v>56</v>
      </c>
      <c r="AM18" s="29">
        <f t="shared" si="20"/>
        <v>37.333333333333336</v>
      </c>
      <c r="AN18" s="29">
        <f t="shared" si="21"/>
        <v>62.222222222222229</v>
      </c>
    </row>
    <row r="19" spans="1:40" x14ac:dyDescent="0.25">
      <c r="A19" t="s">
        <v>15</v>
      </c>
      <c r="B19" s="29">
        <v>412</v>
      </c>
      <c r="C19">
        <v>3</v>
      </c>
      <c r="D19" t="s">
        <v>9</v>
      </c>
      <c r="E19" s="13">
        <v>80</v>
      </c>
      <c r="F19" s="32">
        <v>80</v>
      </c>
      <c r="G19" s="32">
        <v>0</v>
      </c>
      <c r="H19">
        <v>11</v>
      </c>
      <c r="I19">
        <f t="shared" si="0"/>
        <v>7.333333333333333</v>
      </c>
      <c r="J19" s="29">
        <f t="shared" si="1"/>
        <v>9.1666666666666661</v>
      </c>
      <c r="K19">
        <v>32</v>
      </c>
      <c r="L19" s="27">
        <f t="shared" si="2"/>
        <v>21.333333333333332</v>
      </c>
      <c r="M19" s="29">
        <f t="shared" si="3"/>
        <v>26.666666666666664</v>
      </c>
      <c r="N19">
        <v>50</v>
      </c>
      <c r="O19" s="27">
        <f t="shared" si="4"/>
        <v>33.333333333333336</v>
      </c>
      <c r="P19" s="29">
        <f t="shared" si="5"/>
        <v>41.666666666666664</v>
      </c>
      <c r="Q19" s="29">
        <v>60</v>
      </c>
      <c r="R19" s="29">
        <f t="shared" si="6"/>
        <v>40</v>
      </c>
      <c r="S19" s="29">
        <f t="shared" si="7"/>
        <v>50</v>
      </c>
      <c r="T19" s="29">
        <v>72</v>
      </c>
      <c r="U19" s="29">
        <f t="shared" si="8"/>
        <v>48</v>
      </c>
      <c r="V19" s="29">
        <f t="shared" si="9"/>
        <v>60</v>
      </c>
      <c r="W19" s="29">
        <v>75</v>
      </c>
      <c r="X19" s="29">
        <f t="shared" si="10"/>
        <v>50</v>
      </c>
      <c r="Y19" s="29">
        <f t="shared" si="11"/>
        <v>62.5</v>
      </c>
      <c r="Z19" s="29">
        <v>87</v>
      </c>
      <c r="AA19" s="29">
        <f t="shared" si="12"/>
        <v>58</v>
      </c>
      <c r="AB19" s="29">
        <f t="shared" si="13"/>
        <v>72.5</v>
      </c>
      <c r="AC19" s="29">
        <v>88</v>
      </c>
      <c r="AD19" s="29">
        <f t="shared" si="14"/>
        <v>58.666666666666664</v>
      </c>
      <c r="AE19" s="29">
        <f t="shared" si="15"/>
        <v>73.333333333333329</v>
      </c>
      <c r="AF19" s="29">
        <v>88</v>
      </c>
      <c r="AG19" s="29">
        <f t="shared" si="16"/>
        <v>58.666666666666664</v>
      </c>
      <c r="AH19" s="29">
        <f t="shared" si="17"/>
        <v>73.333333333333329</v>
      </c>
      <c r="AI19" s="29">
        <v>93</v>
      </c>
      <c r="AJ19" s="29">
        <f t="shared" si="18"/>
        <v>62</v>
      </c>
      <c r="AK19" s="29">
        <f t="shared" si="19"/>
        <v>77.5</v>
      </c>
      <c r="AL19" s="29">
        <v>86</v>
      </c>
      <c r="AM19" s="29">
        <f t="shared" si="20"/>
        <v>57.333333333333336</v>
      </c>
      <c r="AN19" s="29">
        <f t="shared" si="21"/>
        <v>71.666666666666671</v>
      </c>
    </row>
    <row r="20" spans="1:40" x14ac:dyDescent="0.25">
      <c r="A20" t="s">
        <v>15</v>
      </c>
      <c r="B20" s="29">
        <v>413</v>
      </c>
      <c r="C20">
        <v>3</v>
      </c>
      <c r="D20" t="s">
        <v>13</v>
      </c>
      <c r="E20" s="13">
        <v>10</v>
      </c>
      <c r="F20" s="32">
        <v>10</v>
      </c>
      <c r="G20" s="32">
        <v>0</v>
      </c>
      <c r="H20">
        <v>3</v>
      </c>
      <c r="I20">
        <f t="shared" si="0"/>
        <v>2</v>
      </c>
      <c r="J20" s="29">
        <f t="shared" si="1"/>
        <v>20</v>
      </c>
      <c r="K20">
        <v>3</v>
      </c>
      <c r="L20" s="27">
        <f t="shared" si="2"/>
        <v>2</v>
      </c>
      <c r="M20" s="29">
        <f t="shared" si="3"/>
        <v>20</v>
      </c>
      <c r="N20">
        <v>7</v>
      </c>
      <c r="O20" s="27">
        <f t="shared" si="4"/>
        <v>4.666666666666667</v>
      </c>
      <c r="P20" s="29">
        <f t="shared" si="5"/>
        <v>46.666666666666664</v>
      </c>
      <c r="Q20" s="29">
        <v>7</v>
      </c>
      <c r="R20" s="29">
        <f t="shared" si="6"/>
        <v>4.666666666666667</v>
      </c>
      <c r="S20" s="29">
        <f t="shared" si="7"/>
        <v>46.666666666666664</v>
      </c>
      <c r="T20" s="29">
        <v>13</v>
      </c>
      <c r="U20" s="29">
        <f t="shared" si="8"/>
        <v>8.6666666666666661</v>
      </c>
      <c r="V20" s="29">
        <f t="shared" si="9"/>
        <v>86.666666666666657</v>
      </c>
      <c r="W20" s="29">
        <v>13</v>
      </c>
      <c r="X20" s="29">
        <f t="shared" si="10"/>
        <v>8.6666666666666661</v>
      </c>
      <c r="Y20" s="29">
        <f t="shared" si="11"/>
        <v>86.666666666666657</v>
      </c>
      <c r="Z20" s="29">
        <v>16</v>
      </c>
      <c r="AA20" s="29">
        <f t="shared" si="12"/>
        <v>10.666666666666666</v>
      </c>
      <c r="AB20" s="29">
        <f t="shared" si="13"/>
        <v>106.66666666666666</v>
      </c>
      <c r="AC20" s="29">
        <v>15</v>
      </c>
      <c r="AD20" s="29">
        <f t="shared" si="14"/>
        <v>10</v>
      </c>
      <c r="AE20" s="29">
        <f t="shared" si="15"/>
        <v>100</v>
      </c>
      <c r="AF20" s="29">
        <v>15</v>
      </c>
      <c r="AG20" s="29">
        <f t="shared" si="16"/>
        <v>10</v>
      </c>
      <c r="AH20" s="29">
        <f t="shared" si="17"/>
        <v>100</v>
      </c>
      <c r="AI20" s="29">
        <v>14</v>
      </c>
      <c r="AJ20" s="29">
        <f t="shared" si="18"/>
        <v>9.3333333333333339</v>
      </c>
      <c r="AK20" s="29">
        <f t="shared" si="19"/>
        <v>93.333333333333329</v>
      </c>
      <c r="AL20" s="29">
        <v>15</v>
      </c>
      <c r="AM20" s="29">
        <f t="shared" si="20"/>
        <v>10</v>
      </c>
      <c r="AN20" s="29">
        <f t="shared" si="21"/>
        <v>100</v>
      </c>
    </row>
    <row r="21" spans="1:40" x14ac:dyDescent="0.25">
      <c r="A21" t="s">
        <v>15</v>
      </c>
      <c r="B21" s="29">
        <v>414</v>
      </c>
      <c r="C21">
        <v>3</v>
      </c>
      <c r="D21" t="s">
        <v>9</v>
      </c>
      <c r="E21" s="13">
        <v>10</v>
      </c>
      <c r="F21" s="32">
        <v>10</v>
      </c>
      <c r="G21" s="32">
        <v>0</v>
      </c>
      <c r="H21">
        <v>0</v>
      </c>
      <c r="I21">
        <f t="shared" si="0"/>
        <v>0</v>
      </c>
      <c r="J21" s="29">
        <f t="shared" si="1"/>
        <v>0</v>
      </c>
      <c r="K21">
        <v>5</v>
      </c>
      <c r="L21" s="27">
        <f t="shared" si="2"/>
        <v>3.3333333333333335</v>
      </c>
      <c r="M21" s="29">
        <f t="shared" si="3"/>
        <v>33.333333333333336</v>
      </c>
      <c r="N21">
        <v>6</v>
      </c>
      <c r="O21" s="27">
        <f t="shared" si="4"/>
        <v>4</v>
      </c>
      <c r="P21" s="29">
        <f t="shared" si="5"/>
        <v>40</v>
      </c>
      <c r="Q21" s="29">
        <v>11</v>
      </c>
      <c r="R21" s="29">
        <f t="shared" si="6"/>
        <v>7.333333333333333</v>
      </c>
      <c r="S21" s="29">
        <f t="shared" si="7"/>
        <v>73.333333333333329</v>
      </c>
      <c r="T21" s="29">
        <v>13</v>
      </c>
      <c r="U21" s="29">
        <f t="shared" si="8"/>
        <v>8.6666666666666661</v>
      </c>
      <c r="V21" s="29">
        <f t="shared" si="9"/>
        <v>86.666666666666657</v>
      </c>
      <c r="W21" s="29">
        <v>15</v>
      </c>
      <c r="X21" s="29">
        <f t="shared" si="10"/>
        <v>10</v>
      </c>
      <c r="Y21" s="29">
        <f t="shared" si="11"/>
        <v>100</v>
      </c>
      <c r="Z21" s="29">
        <v>14</v>
      </c>
      <c r="AA21" s="29">
        <f t="shared" si="12"/>
        <v>9.3333333333333339</v>
      </c>
      <c r="AB21" s="29">
        <f t="shared" si="13"/>
        <v>93.333333333333329</v>
      </c>
      <c r="AC21" s="29">
        <v>14</v>
      </c>
      <c r="AD21" s="29">
        <f t="shared" si="14"/>
        <v>9.3333333333333339</v>
      </c>
      <c r="AE21" s="29">
        <f t="shared" si="15"/>
        <v>93.333333333333329</v>
      </c>
      <c r="AF21" s="29">
        <v>16</v>
      </c>
      <c r="AG21" s="29">
        <f t="shared" si="16"/>
        <v>10.666666666666666</v>
      </c>
      <c r="AH21" s="29">
        <f t="shared" si="17"/>
        <v>106.66666666666666</v>
      </c>
      <c r="AI21" s="29">
        <v>16</v>
      </c>
      <c r="AJ21" s="29">
        <f t="shared" si="18"/>
        <v>10.666666666666666</v>
      </c>
      <c r="AK21" s="29">
        <f t="shared" si="19"/>
        <v>106.66666666666666</v>
      </c>
      <c r="AL21" s="29">
        <v>17</v>
      </c>
      <c r="AM21" s="29">
        <f t="shared" si="20"/>
        <v>11.333333333333334</v>
      </c>
      <c r="AN21" s="29">
        <f t="shared" si="21"/>
        <v>113.33333333333333</v>
      </c>
    </row>
    <row r="22" spans="1:40" x14ac:dyDescent="0.25">
      <c r="A22" t="s">
        <v>15</v>
      </c>
      <c r="B22" s="29">
        <v>415</v>
      </c>
      <c r="C22">
        <v>3</v>
      </c>
      <c r="D22" t="s">
        <v>13</v>
      </c>
      <c r="E22" s="13">
        <v>40</v>
      </c>
      <c r="F22" s="32">
        <v>40</v>
      </c>
      <c r="G22" s="32">
        <v>0</v>
      </c>
      <c r="H22">
        <v>3</v>
      </c>
      <c r="I22">
        <f t="shared" si="0"/>
        <v>2</v>
      </c>
      <c r="J22" s="29">
        <f t="shared" si="1"/>
        <v>5</v>
      </c>
      <c r="K22">
        <v>15</v>
      </c>
      <c r="L22" s="27">
        <f t="shared" si="2"/>
        <v>10</v>
      </c>
      <c r="M22" s="29">
        <f t="shared" si="3"/>
        <v>25</v>
      </c>
      <c r="N22">
        <v>23</v>
      </c>
      <c r="O22" s="27">
        <f t="shared" si="4"/>
        <v>15.333333333333334</v>
      </c>
      <c r="P22" s="29">
        <f t="shared" si="5"/>
        <v>38.333333333333336</v>
      </c>
      <c r="Q22" s="29">
        <v>27</v>
      </c>
      <c r="R22" s="29">
        <f t="shared" si="6"/>
        <v>18</v>
      </c>
      <c r="S22" s="29">
        <f t="shared" si="7"/>
        <v>45</v>
      </c>
      <c r="T22" s="29">
        <v>30</v>
      </c>
      <c r="U22" s="29">
        <f t="shared" si="8"/>
        <v>20</v>
      </c>
      <c r="V22" s="29">
        <f t="shared" si="9"/>
        <v>50</v>
      </c>
      <c r="W22" s="29">
        <v>32</v>
      </c>
      <c r="X22" s="29">
        <f t="shared" si="10"/>
        <v>21.333333333333332</v>
      </c>
      <c r="Y22" s="29">
        <f t="shared" si="11"/>
        <v>53.333333333333329</v>
      </c>
      <c r="Z22" s="29">
        <v>32</v>
      </c>
      <c r="AA22" s="29">
        <f t="shared" si="12"/>
        <v>21.333333333333332</v>
      </c>
      <c r="AB22" s="29">
        <f t="shared" si="13"/>
        <v>53.333333333333329</v>
      </c>
      <c r="AC22" s="29">
        <v>33</v>
      </c>
      <c r="AD22" s="29">
        <f t="shared" si="14"/>
        <v>22</v>
      </c>
      <c r="AE22" s="29">
        <f t="shared" si="15"/>
        <v>55</v>
      </c>
      <c r="AF22" s="29">
        <v>34</v>
      </c>
      <c r="AG22" s="29">
        <f t="shared" si="16"/>
        <v>22.666666666666668</v>
      </c>
      <c r="AH22" s="29">
        <f t="shared" si="17"/>
        <v>56.666666666666664</v>
      </c>
      <c r="AI22" s="29">
        <v>35</v>
      </c>
      <c r="AJ22" s="29">
        <f t="shared" si="18"/>
        <v>23.333333333333332</v>
      </c>
      <c r="AK22" s="29">
        <f t="shared" si="19"/>
        <v>58.333333333333329</v>
      </c>
      <c r="AL22" s="29">
        <v>36</v>
      </c>
      <c r="AM22" s="29">
        <f t="shared" si="20"/>
        <v>24</v>
      </c>
      <c r="AN22" s="29">
        <f t="shared" si="21"/>
        <v>60</v>
      </c>
    </row>
    <row r="23" spans="1:40" x14ac:dyDescent="0.25">
      <c r="A23" t="s">
        <v>15</v>
      </c>
      <c r="B23" s="29">
        <v>416</v>
      </c>
      <c r="C23">
        <v>3</v>
      </c>
      <c r="D23" t="s">
        <v>9</v>
      </c>
      <c r="E23" s="13">
        <v>20</v>
      </c>
      <c r="F23" s="32">
        <v>20</v>
      </c>
      <c r="G23" s="32">
        <v>0</v>
      </c>
      <c r="H23">
        <v>0</v>
      </c>
      <c r="I23">
        <f t="shared" si="0"/>
        <v>0</v>
      </c>
      <c r="J23" s="29">
        <f t="shared" si="1"/>
        <v>0</v>
      </c>
      <c r="K23">
        <v>8</v>
      </c>
      <c r="L23" s="27">
        <f t="shared" si="2"/>
        <v>5.333333333333333</v>
      </c>
      <c r="M23" s="29">
        <f t="shared" si="3"/>
        <v>26.666666666666664</v>
      </c>
      <c r="N23">
        <v>13</v>
      </c>
      <c r="O23" s="27">
        <f t="shared" si="4"/>
        <v>8.6666666666666661</v>
      </c>
      <c r="P23" s="29">
        <f t="shared" si="5"/>
        <v>43.333333333333329</v>
      </c>
      <c r="Q23" s="29">
        <v>14</v>
      </c>
      <c r="R23" s="29">
        <f t="shared" si="6"/>
        <v>9.3333333333333339</v>
      </c>
      <c r="S23" s="29">
        <f t="shared" si="7"/>
        <v>46.666666666666664</v>
      </c>
      <c r="T23" s="29">
        <v>19</v>
      </c>
      <c r="U23" s="29">
        <f t="shared" si="8"/>
        <v>12.666666666666666</v>
      </c>
      <c r="V23" s="29">
        <f t="shared" si="9"/>
        <v>63.333333333333329</v>
      </c>
      <c r="W23" s="29">
        <v>19</v>
      </c>
      <c r="X23" s="29">
        <f t="shared" si="10"/>
        <v>12.666666666666666</v>
      </c>
      <c r="Y23" s="29">
        <f t="shared" si="11"/>
        <v>63.333333333333329</v>
      </c>
      <c r="Z23" s="29">
        <v>19</v>
      </c>
      <c r="AA23" s="29">
        <f t="shared" si="12"/>
        <v>12.666666666666666</v>
      </c>
      <c r="AB23" s="29">
        <f t="shared" si="13"/>
        <v>63.333333333333329</v>
      </c>
      <c r="AC23" s="29">
        <v>21</v>
      </c>
      <c r="AD23" s="29">
        <f t="shared" si="14"/>
        <v>14</v>
      </c>
      <c r="AE23" s="29">
        <f t="shared" si="15"/>
        <v>70</v>
      </c>
      <c r="AF23" s="29">
        <v>23</v>
      </c>
      <c r="AG23" s="29">
        <f t="shared" si="16"/>
        <v>15.333333333333334</v>
      </c>
      <c r="AH23" s="29">
        <f t="shared" si="17"/>
        <v>76.666666666666671</v>
      </c>
      <c r="AI23" s="29">
        <v>23</v>
      </c>
      <c r="AJ23" s="29">
        <f t="shared" si="18"/>
        <v>15.333333333333334</v>
      </c>
      <c r="AK23" s="29">
        <f t="shared" si="19"/>
        <v>76.666666666666671</v>
      </c>
      <c r="AL23" s="29">
        <v>23</v>
      </c>
      <c r="AM23" s="29">
        <f t="shared" si="20"/>
        <v>15.333333333333334</v>
      </c>
      <c r="AN23" s="29">
        <f t="shared" si="21"/>
        <v>76.666666666666671</v>
      </c>
    </row>
    <row r="24" spans="1:40" x14ac:dyDescent="0.25">
      <c r="A24" t="s">
        <v>15</v>
      </c>
      <c r="B24" s="29">
        <v>417</v>
      </c>
      <c r="C24">
        <v>3</v>
      </c>
      <c r="D24" t="s">
        <v>13</v>
      </c>
      <c r="E24" s="13">
        <v>20</v>
      </c>
      <c r="F24" s="32">
        <v>20</v>
      </c>
      <c r="G24" s="32">
        <v>0</v>
      </c>
      <c r="H24">
        <v>3</v>
      </c>
      <c r="I24">
        <f t="shared" si="0"/>
        <v>2</v>
      </c>
      <c r="J24" s="29">
        <f t="shared" si="1"/>
        <v>10</v>
      </c>
      <c r="K24">
        <v>10</v>
      </c>
      <c r="L24" s="27">
        <f t="shared" si="2"/>
        <v>6.666666666666667</v>
      </c>
      <c r="M24" s="29">
        <f t="shared" si="3"/>
        <v>33.333333333333336</v>
      </c>
      <c r="N24">
        <v>14</v>
      </c>
      <c r="O24" s="27">
        <f t="shared" si="4"/>
        <v>9.3333333333333339</v>
      </c>
      <c r="P24" s="29">
        <f t="shared" si="5"/>
        <v>46.666666666666664</v>
      </c>
      <c r="Q24" s="29">
        <v>17</v>
      </c>
      <c r="R24" s="29">
        <f t="shared" si="6"/>
        <v>11.333333333333334</v>
      </c>
      <c r="S24" s="29">
        <f t="shared" si="7"/>
        <v>56.666666666666664</v>
      </c>
      <c r="T24" s="29">
        <v>20</v>
      </c>
      <c r="U24" s="29">
        <f t="shared" si="8"/>
        <v>13.333333333333334</v>
      </c>
      <c r="V24" s="29">
        <f t="shared" si="9"/>
        <v>66.666666666666671</v>
      </c>
      <c r="W24" s="29">
        <v>21</v>
      </c>
      <c r="X24" s="29">
        <f t="shared" si="10"/>
        <v>14</v>
      </c>
      <c r="Y24" s="29">
        <f t="shared" si="11"/>
        <v>70</v>
      </c>
      <c r="Z24" s="29">
        <v>20</v>
      </c>
      <c r="AA24" s="29">
        <f t="shared" si="12"/>
        <v>13.333333333333334</v>
      </c>
      <c r="AB24" s="29">
        <f t="shared" si="13"/>
        <v>66.666666666666671</v>
      </c>
      <c r="AC24" s="29">
        <v>20</v>
      </c>
      <c r="AD24" s="29">
        <f t="shared" si="14"/>
        <v>13.333333333333334</v>
      </c>
      <c r="AE24" s="29">
        <f t="shared" si="15"/>
        <v>66.666666666666671</v>
      </c>
      <c r="AF24" s="29">
        <v>21</v>
      </c>
      <c r="AG24" s="29">
        <f t="shared" si="16"/>
        <v>14</v>
      </c>
      <c r="AH24" s="29">
        <f t="shared" si="17"/>
        <v>70</v>
      </c>
      <c r="AI24" s="29">
        <v>21</v>
      </c>
      <c r="AJ24" s="29">
        <f t="shared" si="18"/>
        <v>14</v>
      </c>
      <c r="AK24" s="29">
        <f t="shared" si="19"/>
        <v>70</v>
      </c>
      <c r="AL24" s="29">
        <v>23</v>
      </c>
      <c r="AM24" s="29">
        <f t="shared" si="20"/>
        <v>15.333333333333334</v>
      </c>
      <c r="AN24" s="29">
        <f t="shared" si="21"/>
        <v>76.666666666666671</v>
      </c>
    </row>
    <row r="25" spans="1:40" x14ac:dyDescent="0.25">
      <c r="A25" t="s">
        <v>15</v>
      </c>
      <c r="B25" s="29">
        <v>418</v>
      </c>
      <c r="C25">
        <v>3</v>
      </c>
      <c r="D25" t="s">
        <v>9</v>
      </c>
      <c r="E25" s="13">
        <v>40</v>
      </c>
      <c r="F25" s="32">
        <v>40</v>
      </c>
      <c r="G25" s="32">
        <v>0</v>
      </c>
      <c r="H25">
        <v>2</v>
      </c>
      <c r="I25">
        <f t="shared" si="0"/>
        <v>1.3333333333333333</v>
      </c>
      <c r="J25" s="29">
        <f t="shared" si="1"/>
        <v>3.333333333333333</v>
      </c>
      <c r="K25">
        <v>10</v>
      </c>
      <c r="L25" s="27">
        <f t="shared" si="2"/>
        <v>6.666666666666667</v>
      </c>
      <c r="M25" s="29">
        <f t="shared" si="3"/>
        <v>16.666666666666668</v>
      </c>
      <c r="N25">
        <v>12</v>
      </c>
      <c r="O25" s="27">
        <f t="shared" si="4"/>
        <v>8</v>
      </c>
      <c r="P25" s="29">
        <f t="shared" si="5"/>
        <v>20</v>
      </c>
      <c r="Q25" s="29">
        <v>19</v>
      </c>
      <c r="R25" s="29">
        <f t="shared" si="6"/>
        <v>12.666666666666666</v>
      </c>
      <c r="S25" s="29">
        <f t="shared" si="7"/>
        <v>31.666666666666664</v>
      </c>
      <c r="T25" s="29">
        <v>23</v>
      </c>
      <c r="U25" s="29">
        <f t="shared" si="8"/>
        <v>15.333333333333334</v>
      </c>
      <c r="V25" s="29">
        <f t="shared" si="9"/>
        <v>38.333333333333336</v>
      </c>
      <c r="W25" s="29">
        <v>24</v>
      </c>
      <c r="X25" s="29">
        <f t="shared" si="10"/>
        <v>16</v>
      </c>
      <c r="Y25" s="29">
        <f t="shared" si="11"/>
        <v>40</v>
      </c>
      <c r="Z25" s="29">
        <v>24</v>
      </c>
      <c r="AA25" s="29">
        <f t="shared" si="12"/>
        <v>16</v>
      </c>
      <c r="AB25" s="29">
        <f t="shared" si="13"/>
        <v>40</v>
      </c>
      <c r="AC25" s="29">
        <v>26</v>
      </c>
      <c r="AD25" s="29">
        <f t="shared" si="14"/>
        <v>17.333333333333332</v>
      </c>
      <c r="AE25" s="29">
        <f t="shared" si="15"/>
        <v>43.333333333333329</v>
      </c>
      <c r="AF25" s="29">
        <v>26</v>
      </c>
      <c r="AG25" s="29">
        <f t="shared" si="16"/>
        <v>17.333333333333332</v>
      </c>
      <c r="AH25" s="29">
        <f t="shared" si="17"/>
        <v>43.333333333333329</v>
      </c>
      <c r="AI25" s="29">
        <v>26</v>
      </c>
      <c r="AJ25" s="29">
        <f t="shared" si="18"/>
        <v>17.333333333333332</v>
      </c>
      <c r="AK25" s="29">
        <f t="shared" si="19"/>
        <v>43.333333333333329</v>
      </c>
      <c r="AL25" s="29">
        <v>24</v>
      </c>
      <c r="AM25" s="29">
        <f t="shared" si="20"/>
        <v>16</v>
      </c>
      <c r="AN25" s="29">
        <f t="shared" si="21"/>
        <v>40</v>
      </c>
    </row>
    <row r="26" spans="1:40" x14ac:dyDescent="0.25">
      <c r="A26" t="s">
        <v>15</v>
      </c>
      <c r="B26" s="29">
        <v>421</v>
      </c>
      <c r="C26">
        <v>4</v>
      </c>
      <c r="D26" t="s">
        <v>9</v>
      </c>
      <c r="E26" s="13">
        <v>10</v>
      </c>
      <c r="F26" s="32">
        <v>10</v>
      </c>
      <c r="G26" s="32">
        <v>0</v>
      </c>
      <c r="H26">
        <v>0</v>
      </c>
      <c r="I26">
        <f t="shared" si="0"/>
        <v>0</v>
      </c>
      <c r="J26" s="29">
        <f t="shared" si="1"/>
        <v>0</v>
      </c>
      <c r="K26">
        <v>3</v>
      </c>
      <c r="L26" s="27">
        <f t="shared" si="2"/>
        <v>2</v>
      </c>
      <c r="M26" s="29">
        <f t="shared" si="3"/>
        <v>20</v>
      </c>
      <c r="N26">
        <v>3</v>
      </c>
      <c r="O26" s="27">
        <f t="shared" si="4"/>
        <v>2</v>
      </c>
      <c r="P26" s="29">
        <f t="shared" si="5"/>
        <v>20</v>
      </c>
      <c r="Q26" s="29">
        <v>6</v>
      </c>
      <c r="R26" s="29">
        <f t="shared" si="6"/>
        <v>4</v>
      </c>
      <c r="S26" s="29">
        <f t="shared" si="7"/>
        <v>40</v>
      </c>
      <c r="T26" s="29">
        <v>6</v>
      </c>
      <c r="U26" s="29">
        <f t="shared" si="8"/>
        <v>4</v>
      </c>
      <c r="V26" s="29">
        <f t="shared" si="9"/>
        <v>40</v>
      </c>
      <c r="W26" s="29">
        <v>5</v>
      </c>
      <c r="X26" s="29">
        <f t="shared" si="10"/>
        <v>3.3333333333333335</v>
      </c>
      <c r="Y26" s="29">
        <f t="shared" si="11"/>
        <v>33.333333333333336</v>
      </c>
      <c r="Z26" s="29">
        <v>5</v>
      </c>
      <c r="AA26" s="29">
        <f t="shared" si="12"/>
        <v>3.3333333333333335</v>
      </c>
      <c r="AB26" s="29">
        <f t="shared" si="13"/>
        <v>33.333333333333336</v>
      </c>
      <c r="AC26" s="29">
        <v>5</v>
      </c>
      <c r="AD26" s="29">
        <f t="shared" si="14"/>
        <v>3.3333333333333335</v>
      </c>
      <c r="AE26" s="29">
        <f t="shared" si="15"/>
        <v>33.333333333333336</v>
      </c>
      <c r="AF26" s="29">
        <v>5</v>
      </c>
      <c r="AG26" s="29">
        <f t="shared" si="16"/>
        <v>3.3333333333333335</v>
      </c>
      <c r="AH26" s="29">
        <f t="shared" si="17"/>
        <v>33.333333333333336</v>
      </c>
      <c r="AI26" s="29">
        <v>8</v>
      </c>
      <c r="AJ26" s="29">
        <f t="shared" si="18"/>
        <v>5.333333333333333</v>
      </c>
      <c r="AK26" s="29">
        <f t="shared" si="19"/>
        <v>53.333333333333329</v>
      </c>
      <c r="AL26" s="29">
        <v>6</v>
      </c>
      <c r="AM26" s="29">
        <f t="shared" si="20"/>
        <v>4</v>
      </c>
      <c r="AN26" s="29">
        <f t="shared" si="21"/>
        <v>40</v>
      </c>
    </row>
    <row r="27" spans="1:40" x14ac:dyDescent="0.25">
      <c r="A27" t="s">
        <v>15</v>
      </c>
      <c r="B27" s="29">
        <v>422</v>
      </c>
      <c r="C27">
        <v>4</v>
      </c>
      <c r="D27" t="s">
        <v>9</v>
      </c>
      <c r="E27" s="13">
        <v>40</v>
      </c>
      <c r="F27" s="32">
        <v>40</v>
      </c>
      <c r="G27" s="32">
        <v>0</v>
      </c>
      <c r="H27">
        <v>5</v>
      </c>
      <c r="I27">
        <f t="shared" si="0"/>
        <v>3.3333333333333335</v>
      </c>
      <c r="J27" s="29">
        <f t="shared" si="1"/>
        <v>8.3333333333333339</v>
      </c>
      <c r="K27">
        <v>11</v>
      </c>
      <c r="L27" s="27">
        <f t="shared" si="2"/>
        <v>7.333333333333333</v>
      </c>
      <c r="M27" s="29">
        <f t="shared" si="3"/>
        <v>18.333333333333332</v>
      </c>
      <c r="N27">
        <v>20</v>
      </c>
      <c r="O27" s="27">
        <f t="shared" si="4"/>
        <v>13.333333333333334</v>
      </c>
      <c r="P27" s="29">
        <f t="shared" si="5"/>
        <v>33.333333333333336</v>
      </c>
      <c r="Q27" s="29">
        <v>27</v>
      </c>
      <c r="R27" s="29">
        <f t="shared" si="6"/>
        <v>18</v>
      </c>
      <c r="S27" s="29">
        <f t="shared" si="7"/>
        <v>45</v>
      </c>
      <c r="T27" s="29">
        <v>32</v>
      </c>
      <c r="U27" s="29">
        <f t="shared" si="8"/>
        <v>21.333333333333332</v>
      </c>
      <c r="V27" s="29">
        <f t="shared" si="9"/>
        <v>53.333333333333329</v>
      </c>
      <c r="W27" s="29">
        <v>33</v>
      </c>
      <c r="X27" s="29">
        <f t="shared" si="10"/>
        <v>22</v>
      </c>
      <c r="Y27" s="29">
        <f t="shared" si="11"/>
        <v>55</v>
      </c>
      <c r="Z27" s="29">
        <v>37</v>
      </c>
      <c r="AA27" s="29">
        <f t="shared" si="12"/>
        <v>24.666666666666668</v>
      </c>
      <c r="AB27" s="29">
        <f t="shared" si="13"/>
        <v>61.666666666666664</v>
      </c>
      <c r="AC27" s="29">
        <v>36</v>
      </c>
      <c r="AD27" s="29">
        <f t="shared" si="14"/>
        <v>24</v>
      </c>
      <c r="AE27" s="29">
        <f t="shared" si="15"/>
        <v>60</v>
      </c>
      <c r="AF27" s="29">
        <v>36</v>
      </c>
      <c r="AG27" s="29">
        <f t="shared" si="16"/>
        <v>24</v>
      </c>
      <c r="AH27" s="29">
        <f t="shared" si="17"/>
        <v>60</v>
      </c>
      <c r="AI27" s="29">
        <v>39</v>
      </c>
      <c r="AJ27" s="29">
        <f t="shared" si="18"/>
        <v>26</v>
      </c>
      <c r="AK27" s="29">
        <f t="shared" si="19"/>
        <v>65</v>
      </c>
      <c r="AL27" s="29">
        <v>38</v>
      </c>
      <c r="AM27" s="29">
        <f t="shared" si="20"/>
        <v>25.333333333333332</v>
      </c>
      <c r="AN27" s="29">
        <f t="shared" si="21"/>
        <v>63.333333333333329</v>
      </c>
    </row>
    <row r="28" spans="1:40" x14ac:dyDescent="0.25">
      <c r="A28" t="s">
        <v>15</v>
      </c>
      <c r="B28" s="29">
        <v>423</v>
      </c>
      <c r="C28">
        <v>4</v>
      </c>
      <c r="D28" t="s">
        <v>13</v>
      </c>
      <c r="E28" s="13">
        <v>10</v>
      </c>
      <c r="F28" s="32">
        <v>10</v>
      </c>
      <c r="G28" s="32">
        <v>0</v>
      </c>
      <c r="H28">
        <v>0</v>
      </c>
      <c r="I28">
        <f t="shared" si="0"/>
        <v>0</v>
      </c>
      <c r="J28" s="29">
        <f t="shared" si="1"/>
        <v>0</v>
      </c>
      <c r="K28">
        <v>3</v>
      </c>
      <c r="L28" s="27">
        <f t="shared" si="2"/>
        <v>2</v>
      </c>
      <c r="M28" s="29">
        <f t="shared" si="3"/>
        <v>20</v>
      </c>
      <c r="N28">
        <v>6</v>
      </c>
      <c r="O28" s="27">
        <f t="shared" si="4"/>
        <v>4</v>
      </c>
      <c r="P28" s="29">
        <f t="shared" si="5"/>
        <v>40</v>
      </c>
      <c r="Q28" s="29">
        <v>10</v>
      </c>
      <c r="R28" s="29">
        <f t="shared" si="6"/>
        <v>6.666666666666667</v>
      </c>
      <c r="S28" s="29">
        <f t="shared" si="7"/>
        <v>66.666666666666671</v>
      </c>
      <c r="T28" s="29">
        <v>10</v>
      </c>
      <c r="U28" s="29">
        <f t="shared" si="8"/>
        <v>6.666666666666667</v>
      </c>
      <c r="V28" s="29">
        <f t="shared" si="9"/>
        <v>66.666666666666671</v>
      </c>
      <c r="W28" s="29">
        <v>12</v>
      </c>
      <c r="X28" s="29">
        <f t="shared" si="10"/>
        <v>8</v>
      </c>
      <c r="Y28" s="29">
        <f t="shared" si="11"/>
        <v>80</v>
      </c>
      <c r="Z28" s="29">
        <v>14</v>
      </c>
      <c r="AA28" s="29">
        <f t="shared" si="12"/>
        <v>9.3333333333333339</v>
      </c>
      <c r="AB28" s="29">
        <f t="shared" si="13"/>
        <v>93.333333333333329</v>
      </c>
      <c r="AC28" s="29">
        <v>14</v>
      </c>
      <c r="AD28" s="29">
        <f t="shared" si="14"/>
        <v>9.3333333333333339</v>
      </c>
      <c r="AE28" s="29">
        <f t="shared" si="15"/>
        <v>93.333333333333329</v>
      </c>
      <c r="AF28" s="29">
        <v>15</v>
      </c>
      <c r="AG28" s="29">
        <f t="shared" si="16"/>
        <v>10</v>
      </c>
      <c r="AH28" s="29">
        <f t="shared" si="17"/>
        <v>100</v>
      </c>
      <c r="AI28" s="29">
        <v>16</v>
      </c>
      <c r="AJ28" s="29">
        <f t="shared" si="18"/>
        <v>10.666666666666666</v>
      </c>
      <c r="AK28" s="29">
        <f t="shared" si="19"/>
        <v>106.66666666666666</v>
      </c>
      <c r="AL28" s="29">
        <v>17</v>
      </c>
      <c r="AM28" s="29">
        <f t="shared" si="20"/>
        <v>11.333333333333334</v>
      </c>
      <c r="AN28" s="29">
        <f t="shared" si="21"/>
        <v>113.33333333333333</v>
      </c>
    </row>
    <row r="29" spans="1:40" x14ac:dyDescent="0.25">
      <c r="A29" t="s">
        <v>15</v>
      </c>
      <c r="B29" s="29">
        <v>424</v>
      </c>
      <c r="C29">
        <v>4</v>
      </c>
      <c r="D29" t="s">
        <v>13</v>
      </c>
      <c r="E29" s="13">
        <v>40</v>
      </c>
      <c r="F29" s="32">
        <v>40</v>
      </c>
      <c r="G29" s="32">
        <v>0</v>
      </c>
      <c r="H29">
        <v>6</v>
      </c>
      <c r="I29">
        <f t="shared" si="0"/>
        <v>4</v>
      </c>
      <c r="J29" s="29">
        <f t="shared" si="1"/>
        <v>10</v>
      </c>
      <c r="K29">
        <v>14</v>
      </c>
      <c r="L29" s="27">
        <f t="shared" si="2"/>
        <v>9.3333333333333339</v>
      </c>
      <c r="M29" s="29">
        <f t="shared" si="3"/>
        <v>23.333333333333332</v>
      </c>
      <c r="N29">
        <v>26</v>
      </c>
      <c r="O29" s="27">
        <f t="shared" si="4"/>
        <v>17.333333333333332</v>
      </c>
      <c r="P29" s="29">
        <f t="shared" si="5"/>
        <v>43.333333333333329</v>
      </c>
      <c r="Q29" s="29">
        <v>31</v>
      </c>
      <c r="R29" s="29">
        <f t="shared" si="6"/>
        <v>20.666666666666668</v>
      </c>
      <c r="S29" s="29">
        <f t="shared" si="7"/>
        <v>51.666666666666664</v>
      </c>
      <c r="T29" s="29">
        <v>32</v>
      </c>
      <c r="U29" s="29">
        <f t="shared" si="8"/>
        <v>21.333333333333332</v>
      </c>
      <c r="V29" s="29">
        <f t="shared" si="9"/>
        <v>53.333333333333329</v>
      </c>
      <c r="W29" s="29">
        <v>34</v>
      </c>
      <c r="X29" s="29">
        <f t="shared" si="10"/>
        <v>22.666666666666668</v>
      </c>
      <c r="Y29" s="29">
        <f t="shared" si="11"/>
        <v>56.666666666666664</v>
      </c>
      <c r="Z29" s="29">
        <v>38</v>
      </c>
      <c r="AA29" s="29">
        <f t="shared" si="12"/>
        <v>25.333333333333332</v>
      </c>
      <c r="AB29" s="29">
        <f t="shared" si="13"/>
        <v>63.333333333333329</v>
      </c>
      <c r="AC29" s="29">
        <v>37</v>
      </c>
      <c r="AD29" s="29">
        <f t="shared" si="14"/>
        <v>24.666666666666668</v>
      </c>
      <c r="AE29" s="29">
        <f t="shared" si="15"/>
        <v>61.666666666666664</v>
      </c>
      <c r="AF29" s="29">
        <v>38</v>
      </c>
      <c r="AG29" s="29">
        <f t="shared" si="16"/>
        <v>25.333333333333332</v>
      </c>
      <c r="AH29" s="29">
        <f t="shared" si="17"/>
        <v>63.333333333333329</v>
      </c>
      <c r="AI29" s="29">
        <v>37</v>
      </c>
      <c r="AJ29" s="29">
        <f t="shared" si="18"/>
        <v>24.666666666666668</v>
      </c>
      <c r="AK29" s="29">
        <f t="shared" si="19"/>
        <v>61.666666666666664</v>
      </c>
      <c r="AL29" s="29">
        <v>38</v>
      </c>
      <c r="AM29" s="29">
        <f t="shared" si="20"/>
        <v>25.333333333333332</v>
      </c>
      <c r="AN29" s="29">
        <f t="shared" si="21"/>
        <v>63.333333333333329</v>
      </c>
    </row>
    <row r="30" spans="1:40" x14ac:dyDescent="0.25">
      <c r="A30" t="s">
        <v>15</v>
      </c>
      <c r="B30" s="29">
        <v>425</v>
      </c>
      <c r="C30">
        <v>4</v>
      </c>
      <c r="D30" t="s">
        <v>9</v>
      </c>
      <c r="E30" s="13">
        <v>80</v>
      </c>
      <c r="F30" s="32">
        <v>80</v>
      </c>
      <c r="G30" s="32">
        <v>0</v>
      </c>
      <c r="H30">
        <v>4</v>
      </c>
      <c r="I30">
        <f t="shared" si="0"/>
        <v>2.6666666666666665</v>
      </c>
      <c r="J30" s="29">
        <f t="shared" si="1"/>
        <v>3.333333333333333</v>
      </c>
      <c r="K30">
        <v>21</v>
      </c>
      <c r="L30" s="27">
        <f t="shared" si="2"/>
        <v>14</v>
      </c>
      <c r="M30" s="29">
        <f t="shared" si="3"/>
        <v>17.5</v>
      </c>
      <c r="N30">
        <v>38</v>
      </c>
      <c r="O30" s="27">
        <f t="shared" si="4"/>
        <v>25.333333333333332</v>
      </c>
      <c r="P30" s="29">
        <f t="shared" si="5"/>
        <v>31.666666666666664</v>
      </c>
      <c r="Q30" s="29">
        <v>45</v>
      </c>
      <c r="R30" s="29">
        <f t="shared" si="6"/>
        <v>30</v>
      </c>
      <c r="S30" s="29">
        <f t="shared" si="7"/>
        <v>37.5</v>
      </c>
      <c r="T30" s="29">
        <v>56</v>
      </c>
      <c r="U30" s="29">
        <f t="shared" si="8"/>
        <v>37.333333333333336</v>
      </c>
      <c r="V30" s="29">
        <f t="shared" si="9"/>
        <v>46.666666666666664</v>
      </c>
      <c r="W30" s="29">
        <v>56</v>
      </c>
      <c r="X30" s="29">
        <f t="shared" si="10"/>
        <v>37.333333333333336</v>
      </c>
      <c r="Y30" s="29">
        <f t="shared" si="11"/>
        <v>46.666666666666664</v>
      </c>
      <c r="Z30" s="29">
        <v>58</v>
      </c>
      <c r="AA30" s="29">
        <f t="shared" si="12"/>
        <v>38.666666666666664</v>
      </c>
      <c r="AB30" s="29">
        <f t="shared" si="13"/>
        <v>48.333333333333329</v>
      </c>
      <c r="AC30" s="29">
        <v>59</v>
      </c>
      <c r="AD30" s="29">
        <f t="shared" si="14"/>
        <v>39.333333333333336</v>
      </c>
      <c r="AE30" s="29">
        <f t="shared" si="15"/>
        <v>49.166666666666664</v>
      </c>
      <c r="AF30" s="29">
        <v>59</v>
      </c>
      <c r="AG30" s="29">
        <f t="shared" si="16"/>
        <v>39.333333333333336</v>
      </c>
      <c r="AH30" s="29">
        <f t="shared" si="17"/>
        <v>49.166666666666664</v>
      </c>
      <c r="AI30" s="29">
        <v>61</v>
      </c>
      <c r="AJ30" s="29">
        <f t="shared" si="18"/>
        <v>40.666666666666664</v>
      </c>
      <c r="AK30" s="29">
        <f t="shared" si="19"/>
        <v>50.833333333333329</v>
      </c>
      <c r="AL30" s="29">
        <v>61</v>
      </c>
      <c r="AM30" s="29">
        <f t="shared" si="20"/>
        <v>40.666666666666664</v>
      </c>
      <c r="AN30" s="29">
        <f t="shared" si="21"/>
        <v>50.833333333333329</v>
      </c>
    </row>
    <row r="31" spans="1:40" x14ac:dyDescent="0.25">
      <c r="A31" t="s">
        <v>15</v>
      </c>
      <c r="B31" s="29">
        <v>426</v>
      </c>
      <c r="C31">
        <v>4</v>
      </c>
      <c r="D31" t="s">
        <v>13</v>
      </c>
      <c r="E31" s="13">
        <v>80</v>
      </c>
      <c r="F31" s="32">
        <v>60</v>
      </c>
      <c r="G31" s="32">
        <v>0</v>
      </c>
      <c r="H31">
        <v>7</v>
      </c>
      <c r="I31">
        <f t="shared" si="0"/>
        <v>4.666666666666667</v>
      </c>
      <c r="J31" s="29">
        <f t="shared" si="1"/>
        <v>7.7777777777777786</v>
      </c>
      <c r="K31">
        <v>17</v>
      </c>
      <c r="L31" s="27">
        <f t="shared" si="2"/>
        <v>11.333333333333334</v>
      </c>
      <c r="M31" s="29">
        <f t="shared" si="3"/>
        <v>18.888888888888889</v>
      </c>
      <c r="N31">
        <v>22</v>
      </c>
      <c r="O31" s="27">
        <f t="shared" si="4"/>
        <v>14.666666666666666</v>
      </c>
      <c r="P31" s="29">
        <f t="shared" si="5"/>
        <v>24.444444444444443</v>
      </c>
      <c r="Q31" s="29">
        <v>32</v>
      </c>
      <c r="R31" s="29">
        <f t="shared" si="6"/>
        <v>21.333333333333332</v>
      </c>
      <c r="S31" s="29">
        <f t="shared" si="7"/>
        <v>35.555555555555557</v>
      </c>
      <c r="T31" s="29">
        <v>38</v>
      </c>
      <c r="U31" s="29">
        <f t="shared" si="8"/>
        <v>25.333333333333332</v>
      </c>
      <c r="V31" s="29">
        <f t="shared" si="9"/>
        <v>42.222222222222221</v>
      </c>
      <c r="W31" s="29">
        <v>44</v>
      </c>
      <c r="X31" s="29">
        <f t="shared" si="10"/>
        <v>29.333333333333332</v>
      </c>
      <c r="Y31" s="29">
        <f t="shared" si="11"/>
        <v>48.888888888888886</v>
      </c>
      <c r="Z31" s="29">
        <v>51</v>
      </c>
      <c r="AA31" s="29">
        <f t="shared" si="12"/>
        <v>34</v>
      </c>
      <c r="AB31" s="29">
        <f t="shared" si="13"/>
        <v>56.666666666666671</v>
      </c>
      <c r="AC31" s="29">
        <v>50</v>
      </c>
      <c r="AD31" s="29">
        <f t="shared" si="14"/>
        <v>33.333333333333336</v>
      </c>
      <c r="AE31" s="29">
        <f t="shared" si="15"/>
        <v>55.555555555555564</v>
      </c>
      <c r="AF31" s="29">
        <v>50</v>
      </c>
      <c r="AG31" s="29">
        <f t="shared" si="16"/>
        <v>33.333333333333336</v>
      </c>
      <c r="AH31" s="29">
        <f t="shared" si="17"/>
        <v>55.555555555555564</v>
      </c>
      <c r="AI31" s="29">
        <v>52</v>
      </c>
      <c r="AJ31" s="29">
        <f t="shared" si="18"/>
        <v>34.666666666666664</v>
      </c>
      <c r="AK31" s="29">
        <f t="shared" si="19"/>
        <v>57.777777777777779</v>
      </c>
      <c r="AL31" s="29">
        <v>51</v>
      </c>
      <c r="AM31" s="29">
        <f t="shared" si="20"/>
        <v>34</v>
      </c>
      <c r="AN31" s="29">
        <f t="shared" si="21"/>
        <v>56.666666666666671</v>
      </c>
    </row>
    <row r="32" spans="1:40" x14ac:dyDescent="0.25">
      <c r="A32" t="s">
        <v>15</v>
      </c>
      <c r="B32" s="29">
        <v>427</v>
      </c>
      <c r="C32">
        <v>4</v>
      </c>
      <c r="D32" t="s">
        <v>13</v>
      </c>
      <c r="E32" s="13">
        <v>20</v>
      </c>
      <c r="F32" s="32">
        <v>20</v>
      </c>
      <c r="G32" s="32">
        <v>0</v>
      </c>
      <c r="H32">
        <v>3</v>
      </c>
      <c r="I32">
        <f t="shared" si="0"/>
        <v>2</v>
      </c>
      <c r="J32" s="29">
        <f t="shared" si="1"/>
        <v>10</v>
      </c>
      <c r="K32">
        <v>7</v>
      </c>
      <c r="L32" s="27">
        <f t="shared" si="2"/>
        <v>4.666666666666667</v>
      </c>
      <c r="M32" s="29">
        <f t="shared" si="3"/>
        <v>23.333333333333332</v>
      </c>
      <c r="N32">
        <v>14</v>
      </c>
      <c r="O32" s="27">
        <f t="shared" si="4"/>
        <v>9.3333333333333339</v>
      </c>
      <c r="P32" s="29">
        <f t="shared" si="5"/>
        <v>46.666666666666664</v>
      </c>
      <c r="Q32" s="29">
        <v>16</v>
      </c>
      <c r="R32" s="29">
        <f t="shared" si="6"/>
        <v>10.666666666666666</v>
      </c>
      <c r="S32" s="29">
        <f t="shared" si="7"/>
        <v>53.333333333333329</v>
      </c>
      <c r="T32" s="29">
        <v>20</v>
      </c>
      <c r="U32" s="29">
        <f t="shared" si="8"/>
        <v>13.333333333333334</v>
      </c>
      <c r="V32" s="29">
        <f t="shared" si="9"/>
        <v>66.666666666666671</v>
      </c>
      <c r="W32" s="29">
        <v>20</v>
      </c>
      <c r="X32" s="29">
        <f t="shared" si="10"/>
        <v>13.333333333333334</v>
      </c>
      <c r="Y32" s="29">
        <f t="shared" si="11"/>
        <v>66.666666666666671</v>
      </c>
      <c r="Z32" s="29">
        <v>22</v>
      </c>
      <c r="AA32" s="29">
        <f t="shared" si="12"/>
        <v>14.666666666666666</v>
      </c>
      <c r="AB32" s="29">
        <f t="shared" si="13"/>
        <v>73.333333333333329</v>
      </c>
      <c r="AC32" s="29">
        <v>21</v>
      </c>
      <c r="AD32" s="29">
        <f t="shared" si="14"/>
        <v>14</v>
      </c>
      <c r="AE32" s="29">
        <f t="shared" si="15"/>
        <v>70</v>
      </c>
      <c r="AF32" s="29">
        <v>21</v>
      </c>
      <c r="AG32" s="29">
        <f t="shared" si="16"/>
        <v>14</v>
      </c>
      <c r="AH32" s="29">
        <f t="shared" si="17"/>
        <v>70</v>
      </c>
      <c r="AI32" s="29">
        <v>20</v>
      </c>
      <c r="AJ32" s="29">
        <f t="shared" si="18"/>
        <v>13.333333333333334</v>
      </c>
      <c r="AK32" s="29">
        <f t="shared" si="19"/>
        <v>66.666666666666671</v>
      </c>
      <c r="AL32" s="29">
        <v>20</v>
      </c>
      <c r="AM32" s="29">
        <f t="shared" si="20"/>
        <v>13.333333333333334</v>
      </c>
      <c r="AN32" s="29">
        <f t="shared" si="21"/>
        <v>66.666666666666671</v>
      </c>
    </row>
    <row r="33" spans="1:40" x14ac:dyDescent="0.25">
      <c r="A33" t="s">
        <v>15</v>
      </c>
      <c r="B33" s="29">
        <v>428</v>
      </c>
      <c r="C33">
        <v>4</v>
      </c>
      <c r="D33" t="s">
        <v>9</v>
      </c>
      <c r="E33" s="13">
        <v>20</v>
      </c>
      <c r="F33" s="32">
        <v>20</v>
      </c>
      <c r="G33" s="32">
        <v>0</v>
      </c>
      <c r="H33">
        <v>0</v>
      </c>
      <c r="I33">
        <f t="shared" si="0"/>
        <v>0</v>
      </c>
      <c r="J33" s="29">
        <f t="shared" si="1"/>
        <v>0</v>
      </c>
      <c r="K33">
        <v>1</v>
      </c>
      <c r="L33" s="27">
        <f t="shared" si="2"/>
        <v>0.66666666666666663</v>
      </c>
      <c r="M33" s="29">
        <f t="shared" si="3"/>
        <v>3.333333333333333</v>
      </c>
      <c r="N33">
        <v>2</v>
      </c>
      <c r="O33" s="27">
        <f t="shared" si="4"/>
        <v>1.3333333333333333</v>
      </c>
      <c r="P33" s="29">
        <f t="shared" si="5"/>
        <v>6.6666666666666661</v>
      </c>
      <c r="Q33" s="29">
        <v>5</v>
      </c>
      <c r="R33" s="29">
        <f t="shared" si="6"/>
        <v>3.3333333333333335</v>
      </c>
      <c r="S33" s="29">
        <f t="shared" si="7"/>
        <v>16.666666666666668</v>
      </c>
      <c r="T33" s="29">
        <v>7</v>
      </c>
      <c r="U33" s="29">
        <f t="shared" si="8"/>
        <v>4.666666666666667</v>
      </c>
      <c r="V33" s="29">
        <f t="shared" si="9"/>
        <v>23.333333333333332</v>
      </c>
      <c r="W33" s="29">
        <v>8</v>
      </c>
      <c r="X33" s="29">
        <f t="shared" si="10"/>
        <v>5.333333333333333</v>
      </c>
      <c r="Y33" s="29">
        <f t="shared" si="11"/>
        <v>26.666666666666664</v>
      </c>
      <c r="Z33" s="29">
        <v>9</v>
      </c>
      <c r="AA33" s="29">
        <f t="shared" si="12"/>
        <v>6</v>
      </c>
      <c r="AB33" s="29">
        <f t="shared" si="13"/>
        <v>30</v>
      </c>
      <c r="AC33" s="29">
        <v>9</v>
      </c>
      <c r="AD33" s="29">
        <f t="shared" si="14"/>
        <v>6</v>
      </c>
      <c r="AE33" s="29">
        <f t="shared" si="15"/>
        <v>30</v>
      </c>
      <c r="AF33" s="29">
        <v>16</v>
      </c>
      <c r="AG33" s="29">
        <f t="shared" si="16"/>
        <v>10.666666666666666</v>
      </c>
      <c r="AH33" s="29">
        <f t="shared" si="17"/>
        <v>53.333333333333329</v>
      </c>
      <c r="AI33" s="29">
        <v>10</v>
      </c>
      <c r="AJ33" s="29">
        <f t="shared" si="18"/>
        <v>6.666666666666667</v>
      </c>
      <c r="AK33" s="29">
        <f t="shared" si="19"/>
        <v>33.333333333333336</v>
      </c>
      <c r="AL33" s="29">
        <v>10</v>
      </c>
      <c r="AM33" s="29">
        <f t="shared" si="20"/>
        <v>6.666666666666667</v>
      </c>
      <c r="AN33" s="29">
        <f t="shared" si="21"/>
        <v>33.333333333333336</v>
      </c>
    </row>
    <row r="34" spans="1:40" x14ac:dyDescent="0.25">
      <c r="AC34" s="29"/>
      <c r="AD34" s="29"/>
    </row>
    <row r="35" spans="1:40" x14ac:dyDescent="0.25">
      <c r="E35" t="s">
        <v>86</v>
      </c>
      <c r="F35" t="s">
        <v>87</v>
      </c>
      <c r="G35" s="27">
        <f>AVERAGE(G2:G33)</f>
        <v>0</v>
      </c>
      <c r="I35" s="27"/>
      <c r="J35" s="27">
        <f>AVERAGE(J2:J33)</f>
        <v>5.0954861111111107</v>
      </c>
      <c r="M35" s="27">
        <f>AVERAGE(M2:M33)</f>
        <v>19.053819444444446</v>
      </c>
      <c r="P35" s="27">
        <f>AVERAGE(P2:P33)</f>
        <v>31.571180555555554</v>
      </c>
      <c r="S35" s="27">
        <f>AVERAGE(S2:S33)</f>
        <v>41.953125000000007</v>
      </c>
      <c r="V35" s="27">
        <f>AVERAGE(V2:V33)</f>
        <v>50.017361111111107</v>
      </c>
      <c r="Y35" s="27">
        <f>AVERAGE(Y2:Y33)</f>
        <v>54.045138888888893</v>
      </c>
      <c r="Z35" s="27"/>
      <c r="AA35" s="27"/>
      <c r="AB35" s="27">
        <f>AVERAGE(AB2:AB33)</f>
        <v>57.821180555555543</v>
      </c>
      <c r="AC35" s="27"/>
      <c r="AD35" s="27"/>
      <c r="AE35" s="27">
        <f>AVERAGE(AE2:AE33)</f>
        <v>57.35243055555555</v>
      </c>
      <c r="AF35" s="27"/>
      <c r="AG35" s="27">
        <f>AVERAGE(AG2:AG33)</f>
        <v>19.791666666666668</v>
      </c>
      <c r="AH35" s="27">
        <f>AVERAGE(AH2:AH33)</f>
        <v>60.060763888888893</v>
      </c>
      <c r="AI35" s="27"/>
      <c r="AJ35" s="27"/>
      <c r="AK35" s="27">
        <f>AVERAGE(AK2:AK33)</f>
        <v>60.138888888888893</v>
      </c>
      <c r="AL35" s="27"/>
      <c r="AM35" s="27"/>
      <c r="AN35" s="27">
        <f>AVERAGE(AN2:AN33)</f>
        <v>59.427083333333329</v>
      </c>
    </row>
    <row r="36" spans="1:40" x14ac:dyDescent="0.25">
      <c r="F36" t="s">
        <v>9</v>
      </c>
      <c r="G36" s="32">
        <v>0</v>
      </c>
      <c r="J36" s="29">
        <f>AVERAGE(J2,J5,J8,J12,J15:J17,J19,J21,J23,J25:J27,J30,J33)</f>
        <v>3.6111111111111116</v>
      </c>
      <c r="M36" s="29">
        <f>AVERAGE(M2,M5,M8,M12,M15:M17,M19,M21,M23,M25:M27,M30,M33)</f>
        <v>16.611111111111111</v>
      </c>
      <c r="P36" s="29">
        <f>AVERAGE(P2,P5,P8,P12,P15:P17,P19,P21,P23,P25:P27,P30,P33)</f>
        <v>26.611111111111111</v>
      </c>
      <c r="S36" s="29">
        <f>AVERAGE(S2,S5,S8,S12,S15:S17,S19,S21,S23,S25:S27,S30,S33)</f>
        <v>38.388888888888893</v>
      </c>
      <c r="V36" s="29">
        <f>AVERAGE(V2,V5,V8,V12,V15:V17,V19,V21,V23,V25:V27,V30,V33)</f>
        <v>45.111111111111107</v>
      </c>
      <c r="Y36" s="29">
        <f>AVERAGE(Y2,Y5,Y8,Y12,Y15:Y17,Y19,Y21,Y23,Y25:Y27,Y30,Y33)</f>
        <v>46.777777777777779</v>
      </c>
      <c r="AB36" s="29">
        <f>AVERAGE(AB2,AB5,AB8,AB12,AB15:AB17,AB19,AB21,AB23,AB25:AB27,AB30,AB33)</f>
        <v>49.166666666666664</v>
      </c>
      <c r="AC36" s="29"/>
      <c r="AD36" s="29"/>
      <c r="AE36" s="29">
        <f>AVERAGE(AE2,AE5,AE8,AE12,AE15:AE17,AE19,AE21,AE23,AE25:AE27,AE30,AE33)</f>
        <v>49.833333333333336</v>
      </c>
      <c r="AF36" s="29"/>
      <c r="AG36" s="29">
        <f>AVERAGE(AG2,AG5,AG8,AG12,AG15:AG17,AG19,AG21,AG23,AG25:AG27,AG30,AG33)</f>
        <v>20.533333333333335</v>
      </c>
      <c r="AH36" s="29">
        <f>AVERAGE(AH2,AH5,AH8,AH12,AH15:AH17,AH19,AH21,AH23,AH25:AH27,AH30,AH33)</f>
        <v>53.055555555555557</v>
      </c>
      <c r="AI36" s="29"/>
      <c r="AJ36" s="29"/>
      <c r="AK36" s="29">
        <f>AVERAGE(AK2,AK5,AK8,AK12,AK15:AK17,AK19,AK21,AK23,AK25:AK27,AK30,AK33)</f>
        <v>54.000000000000007</v>
      </c>
      <c r="AL36" s="29"/>
      <c r="AM36" s="29"/>
      <c r="AN36" s="29">
        <f>AVERAGE(AN2,AN5,AN8,AN12,AN15:AN17,AN19,AN21,AN23,AN25:AN27,AN30,AN33)</f>
        <v>51.000000000000007</v>
      </c>
    </row>
    <row r="37" spans="1:40" x14ac:dyDescent="0.25">
      <c r="F37" t="s">
        <v>13</v>
      </c>
      <c r="G37" s="32">
        <v>0</v>
      </c>
      <c r="J37" s="29">
        <f>AVERAGE(J3:J4,J6:J7,J10:J11,J13:J14,J18,J20,J22,J24,J28:J29,J31:J32)</f>
        <v>6.5972222222222214</v>
      </c>
      <c r="M37" s="29">
        <f>AVERAGE(M3:M4,M6:M7,M10:M11,M13:M14,M18,M20,M22,M24,M28:M29,M31:M32)</f>
        <v>21.909722222222221</v>
      </c>
      <c r="P37" s="29">
        <f>AVERAGE(P3:P4,P6:P7,P10:P11,P13:P14,P18,P20,P22,P24,P28:P29,P31:P32)</f>
        <v>36.840277777777779</v>
      </c>
      <c r="S37" s="29">
        <f>AVERAGE(S3:S4,S6:S7,S10:S11,S13:S14,S18,S20,S22,S24,S28:S29,S31:S32)</f>
        <v>46.458333333333329</v>
      </c>
      <c r="V37" s="29">
        <f>AVERAGE(V3:V4,V6:V7,V10:V11,V13:V14,V18,V20,V22,V24,V28:V29,V31:V32)</f>
        <v>55.763888888888886</v>
      </c>
      <c r="Y37" s="29">
        <f>AVERAGE(Y3:Y4,Y6:Y7,Y10:Y11,Y13:Y14,Y18,Y20,Y22,Y24,Y28:Y29,Y31:Y32)</f>
        <v>62.152777777777771</v>
      </c>
      <c r="AB37" s="29">
        <f>AVERAGE(AB3:AB4,AB6:AB7,AB10:AB11,AB13:AB14,AB18,AB20,AB22,AB24,AB28:AB29,AB31:AB32)</f>
        <v>66.944444444444443</v>
      </c>
      <c r="AC37" s="29"/>
      <c r="AD37" s="29"/>
      <c r="AE37" s="29">
        <f>AVERAGE(AE3:AE4,AE6:AE7,AE10:AE11,AE13:AE14,AE18,AE20,AE22,AE24,AE28:AE29,AE31:AE32)</f>
        <v>65.590277777777771</v>
      </c>
      <c r="AF37" s="29"/>
      <c r="AG37" s="29">
        <f>AVERAGE(AG3:AG4,AG6:AG7,AG10:AG11,AG13:AG14,AG18,AG20,AG22,AG24,AG28:AG29,AG31:AG32)</f>
        <v>19.333333333333332</v>
      </c>
      <c r="AH37" s="29">
        <f>AVERAGE(AH3:AH4,AH6:AH7,AH10:AH11,AH13:AH14,AH18,AH20,AH22,AH24,AH28:AH29,AH31:AH32)</f>
        <v>67.881944444444429</v>
      </c>
      <c r="AI37" s="29"/>
      <c r="AJ37" s="29"/>
      <c r="AK37" s="29">
        <f>AVERAGE(AK3:AK4,AK6:AK7,AK10:AK11,AK13:AK14,AK18,AK20,AK22,AK24,AK28:AK29,AK31:AK32)</f>
        <v>67.048611111111114</v>
      </c>
      <c r="AL37" s="29"/>
      <c r="AM37" s="29"/>
      <c r="AN37" s="29">
        <f>AVERAGE(AN3:AN4,AN6:AN7,AN10:AN11,AN13:AN14,AN18,AN20,AN22,AN24,AN28:AN29,AN31:AN32)</f>
        <v>68.4375</v>
      </c>
    </row>
    <row r="38" spans="1:40" x14ac:dyDescent="0.25">
      <c r="G38" s="32"/>
      <c r="J38" s="29"/>
      <c r="M38" s="29"/>
      <c r="P38" s="29"/>
      <c r="S38" s="29"/>
      <c r="V38" s="29"/>
      <c r="Y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</row>
    <row r="39" spans="1:40" x14ac:dyDescent="0.25">
      <c r="F39">
        <v>10</v>
      </c>
      <c r="G39" s="32"/>
      <c r="I39" s="27">
        <f>AVERAGE(I28,I20:I21,I26,I16,I11,I8,I3)</f>
        <v>0.58333333333333326</v>
      </c>
      <c r="J39" s="27">
        <f>AVERAGE(J28,J20:J21,J26,J16,J11,J8,J3)</f>
        <v>5.8333333333333321</v>
      </c>
      <c r="L39" s="27">
        <f>AVERAGE(L28,L20:L21,L26,L16,L11,L8,L3)</f>
        <v>2</v>
      </c>
      <c r="M39" s="27">
        <f>AVERAGE(M28,M20:M21,M26,M16,M11,M8,M3)</f>
        <v>20</v>
      </c>
      <c r="O39" s="27">
        <f>AVERAGE(O28,O20:O21,O26,O16,O11,O8,O3)</f>
        <v>3.25</v>
      </c>
      <c r="P39" s="27">
        <f>AVERAGE(P28,P20:P21,P26,P16,P11,P8,P3)</f>
        <v>32.5</v>
      </c>
      <c r="R39" s="27">
        <f>AVERAGE(R28,R20:R21,R26,R16,R11,R8,R3)</f>
        <v>4.666666666666667</v>
      </c>
      <c r="S39" s="27">
        <f>AVERAGE(S28,S20:S21,S26,S16,S11,S8,S3)</f>
        <v>46.666666666666671</v>
      </c>
      <c r="U39" s="27">
        <f>AVERAGE(U28,U20:U21,U26,U16,U11,U8,U3)</f>
        <v>5.916666666666667</v>
      </c>
      <c r="V39" s="27">
        <f>AVERAGE(V28,V20:V21,V26,V16,V11,V8,V3)</f>
        <v>59.166666666666664</v>
      </c>
      <c r="X39" s="27">
        <f>AVERAGE(X28,X20:X21,X26,X16,X11,X8,X3)</f>
        <v>6.833333333333333</v>
      </c>
      <c r="Y39" s="27">
        <f>AVERAGE(Y28,Y20:Y21,Y26,Y16,Y11,Y8,Y3)</f>
        <v>68.333333333333329</v>
      </c>
      <c r="AA39" s="27">
        <f>AVERAGE(AA28,AA20:AA21,AA26,AA16,AA11,AA8,AA3)</f>
        <v>7.2500000000000009</v>
      </c>
      <c r="AB39" s="27">
        <f>AVERAGE(AB28,AB20:AB21,AB26,AB16,AB11,AB8,AB3)</f>
        <v>72.499999999999986</v>
      </c>
      <c r="AC39" s="29"/>
      <c r="AD39" s="27">
        <f>AVERAGE(AD28,AD20:AD21,AD26,AD16,AD11,AD8,AD3)</f>
        <v>7.0833333333333348</v>
      </c>
      <c r="AE39" s="27">
        <f>AVERAGE(AE28,AE20:AE21,AE26,AE16,AE11,AE8,AE3)</f>
        <v>70.833333333333314</v>
      </c>
      <c r="AF39" s="29"/>
      <c r="AG39" s="27">
        <f>AVERAGE(AG28,AG20:AG21,AG26,AG16,AG11,AG8,AG3)</f>
        <v>7.5</v>
      </c>
      <c r="AH39" s="27">
        <f>AVERAGE(AH28,AH20:AH21,AH26,AH16,AH11,AH8,AH3)</f>
        <v>74.999999999999986</v>
      </c>
      <c r="AI39" s="29"/>
      <c r="AJ39" s="27">
        <f>AVERAGE(AJ28,AJ20:AJ21,AJ26,AJ16,AJ11,AJ8,AJ3)</f>
        <v>7.5833333333333339</v>
      </c>
      <c r="AK39" s="27">
        <f>AVERAGE(AK28,AK20:AK21,AK26,AK16,AK11,AK8,AK3)</f>
        <v>75.833333333333314</v>
      </c>
      <c r="AL39" s="27"/>
      <c r="AM39" s="27">
        <f>AVERAGE(AM28,AM20:AM21,AM26,AM16,AM11,AM8,AM3)</f>
        <v>7.7500000000000009</v>
      </c>
      <c r="AN39" s="27">
        <f>AVERAGE(AN28,AN20:AN21,AN26,AN16,AN11,AN8,AN3)</f>
        <v>77.5</v>
      </c>
    </row>
    <row r="40" spans="1:40" x14ac:dyDescent="0.25">
      <c r="F40">
        <v>20</v>
      </c>
      <c r="G40" s="32"/>
      <c r="I40" s="27">
        <f>AVERAGE(I32:I33,I23:I24,I14,I12,I7,I2)</f>
        <v>0.75000000000000011</v>
      </c>
      <c r="J40" s="27">
        <f>AVERAGE(J32:J33,J23:J24,J14,J12,J7,J2)</f>
        <v>3.7499999999999996</v>
      </c>
      <c r="L40" s="27">
        <f>AVERAGE(L32:L33,L23:L24,L14,L12,L7,L2)</f>
        <v>3.5833333333333335</v>
      </c>
      <c r="M40" s="27">
        <f>AVERAGE(M32:M33,M23:M24,M14,M12,M7,M2)</f>
        <v>17.916666666666668</v>
      </c>
      <c r="O40" s="27">
        <f>AVERAGE(O32:O33,O23:O24,O14,O12,O7,O2)</f>
        <v>6.0833333333333339</v>
      </c>
      <c r="P40" s="27">
        <f>AVERAGE(P32:P33,P23:P24,P14,P12,P7,P2)</f>
        <v>30.416666666666664</v>
      </c>
      <c r="R40" s="27">
        <f>AVERAGE(R32:R33,R23:R24,R14,R12,R7,R2)</f>
        <v>7.8333333333333339</v>
      </c>
      <c r="S40" s="27">
        <f>AVERAGE(S32:S33,S23:S24,S14,S12,S7,S2)</f>
        <v>39.166666666666671</v>
      </c>
      <c r="U40" s="27">
        <f>AVERAGE(U32:U33,U23:U24,U14,U12,U7,U2)</f>
        <v>9.5833333333333339</v>
      </c>
      <c r="V40" s="27">
        <f>AVERAGE(V32:V33,V23:V24,V14,V12,V7,V2)</f>
        <v>47.916666666666664</v>
      </c>
      <c r="X40" s="27">
        <f>AVERAGE(X32:X33,X23:X24,X14,X12,X7,X2)</f>
        <v>9.9166666666666661</v>
      </c>
      <c r="Y40" s="27">
        <f>AVERAGE(Y32:Y33,Y23:Y24,Y14,Y12,Y7,Y2)</f>
        <v>49.583333333333336</v>
      </c>
      <c r="AA40" s="27">
        <f>AVERAGE(AA32:AA33,AA23:AA24,AA14,AA12,AA7,AA2)</f>
        <v>10.583333333333332</v>
      </c>
      <c r="AB40" s="27">
        <f>AVERAGE(AB32:AB33,AB23:AB24,AB14,AB12,AB7,AB2)</f>
        <v>52.916666666666671</v>
      </c>
      <c r="AC40" s="29"/>
      <c r="AD40" s="27">
        <f>AVERAGE(AD32:AD33,AD23:AD24,AD14,AD12,AD7,AD2)</f>
        <v>10.666666666666666</v>
      </c>
      <c r="AE40" s="27">
        <f>AVERAGE(AE32:AE33,AE23:AE24,AE14,AE12,AE7,AE2)</f>
        <v>53.333333333333343</v>
      </c>
      <c r="AF40" s="29"/>
      <c r="AG40" s="27">
        <f>AVERAGE(AG32:AG33,AG23:AG24,AG14,AG12,AG7,AG2)</f>
        <v>11.583333333333332</v>
      </c>
      <c r="AH40" s="27">
        <f>AVERAGE(AH32:AH33,AH23:AH24,AH14,AH12,AH7,AH2)</f>
        <v>57.916666666666671</v>
      </c>
      <c r="AI40" s="29"/>
      <c r="AJ40" s="27">
        <f>AVERAGE(AJ32:AJ33,AJ23:AJ24,AJ14,AJ12,AJ7,AJ2)</f>
        <v>11</v>
      </c>
      <c r="AK40" s="27">
        <f>AVERAGE(AK32:AK33,AK23:AK24,AK14,AK12,AK7,AK2)</f>
        <v>55.000000000000007</v>
      </c>
      <c r="AL40" s="27"/>
      <c r="AM40" s="27">
        <f>AVERAGE(AM32:AM33,AM23:AM24,AM14,AM12,AM7,AM2)</f>
        <v>10.666666666666666</v>
      </c>
      <c r="AN40" s="27">
        <f>AVERAGE(AN32:AN33,AN23:AN24,AN14,AN12,AN7,AN2)</f>
        <v>53.333333333333336</v>
      </c>
    </row>
    <row r="41" spans="1:40" x14ac:dyDescent="0.25">
      <c r="F41">
        <v>40</v>
      </c>
      <c r="G41" s="32"/>
      <c r="I41" s="27">
        <f>AVERAGE(I29,I27,I25,I22,I17,I9:I10,I6)</f>
        <v>1.916666666666667</v>
      </c>
      <c r="J41" s="27">
        <f>AVERAGE(J29,J27,J25,J22,J17,J9:J10,J6)</f>
        <v>4.791666666666667</v>
      </c>
      <c r="L41" s="27">
        <f>AVERAGE(L29,L27,L25,L22,L17,L9:L10,L6)</f>
        <v>6.6666666666666679</v>
      </c>
      <c r="M41" s="27">
        <f>AVERAGE(M29,M27,M25,M22,M17,M9:M10,M6)</f>
        <v>16.666666666666664</v>
      </c>
      <c r="O41" s="27">
        <f>AVERAGE(O29,O27,O25,O22,O17,O9:O10,O6)</f>
        <v>11.666666666666668</v>
      </c>
      <c r="P41" s="27">
        <f>AVERAGE(P29,P27,P25,P22,P17,P9:P10,P6)</f>
        <v>29.166666666666664</v>
      </c>
      <c r="R41" s="27">
        <f>AVERAGE(R29,R27,R25,R22,R17,R9:R10,R6)</f>
        <v>15.666666666666666</v>
      </c>
      <c r="S41" s="27">
        <f>AVERAGE(S29,S27,S25,S22,S17,S9:S10,S6)</f>
        <v>39.166666666666664</v>
      </c>
      <c r="U41" s="27">
        <f>AVERAGE(U29,U27,U25,U22,U17,U9:U10,U6)</f>
        <v>17.333333333333336</v>
      </c>
      <c r="V41" s="27">
        <f>AVERAGE(V29,V27,V25,V22,V17,V9:V10,V6)</f>
        <v>43.333333333333329</v>
      </c>
      <c r="X41" s="27">
        <f>AVERAGE(X29,X27,X25,X22,X17,X9:X10,X6)</f>
        <v>18.416666666666664</v>
      </c>
      <c r="Y41" s="27">
        <f>AVERAGE(Y29,Y27,Y25,Y22,Y17,Y9:Y10,Y6)</f>
        <v>46.041666666666664</v>
      </c>
      <c r="AA41" s="27">
        <f>AVERAGE(AA29,AA27,AA25,AA22,AA17,AA9:AA10,AA6)</f>
        <v>20</v>
      </c>
      <c r="AB41" s="27">
        <f>AVERAGE(AB29,AB27,AB25,AB22,AB17,AB9:AB10,AB6)</f>
        <v>49.999999999999993</v>
      </c>
      <c r="AC41" s="29"/>
      <c r="AD41" s="27">
        <f>AVERAGE(AD29,AD27,AD25,AD22,AD17,AD9:AD10,AD6)</f>
        <v>19.75</v>
      </c>
      <c r="AE41" s="27">
        <f>AVERAGE(AE29,AE27,AE25,AE22,AE17,AE9:AE10,AE6)</f>
        <v>49.375</v>
      </c>
      <c r="AF41" s="29"/>
      <c r="AG41" s="27">
        <f>AVERAGE(AG29,AG27,AG25,AG22,AG17,AG9:AG10,AG6)</f>
        <v>20.166666666666664</v>
      </c>
      <c r="AH41" s="27">
        <f>AVERAGE(AH29,AH27,AH25,AH22,AH17,AH9:AH10,AH6)</f>
        <v>50.416666666666664</v>
      </c>
      <c r="AI41" s="29"/>
      <c r="AJ41" s="27">
        <f>AVERAGE(AJ29,AJ27,AJ25,AJ22,AJ17,AJ9:AJ10,AJ6)</f>
        <v>20.583333333333332</v>
      </c>
      <c r="AK41" s="27">
        <f>AVERAGE(AK29,AK27,AK25,AK22,AK17,AK9:AK10,AK6)</f>
        <v>51.458333333333329</v>
      </c>
      <c r="AL41" s="27"/>
      <c r="AM41" s="27">
        <f>AVERAGE(AM29,AM27,AM25,AM22,AM17,AM9:AM10,AM6)</f>
        <v>20.333333333333332</v>
      </c>
      <c r="AN41" s="27">
        <f>AVERAGE(AN29,AN27,AN25,AN22,AN17,AN9:AN10,AN6)</f>
        <v>50.833333333333336</v>
      </c>
    </row>
    <row r="42" spans="1:40" x14ac:dyDescent="0.25">
      <c r="F42">
        <v>60</v>
      </c>
      <c r="G42" s="32"/>
      <c r="I42" s="27">
        <f>AVERAGE(I18,I13,I4,I31)</f>
        <v>3.833333333333333</v>
      </c>
      <c r="J42" s="27">
        <f>AVERAGE(J18,J13,J4,J31)</f>
        <v>6.3888888888888893</v>
      </c>
      <c r="L42" s="27">
        <f>AVERAGE(L18,L13,L4,L31)</f>
        <v>13.333333333333334</v>
      </c>
      <c r="M42" s="27">
        <f>AVERAGE(M18,M13,M4,M31)</f>
        <v>22.222222222222221</v>
      </c>
      <c r="O42" s="27">
        <f>AVERAGE(O18,O13,O4,O31)</f>
        <v>20.666666666666668</v>
      </c>
      <c r="P42" s="27">
        <f>AVERAGE(P18,P13,P4,P31)</f>
        <v>34.444444444444443</v>
      </c>
      <c r="R42" s="27">
        <f>AVERAGE(R18,R13,R4,R31)</f>
        <v>25.5</v>
      </c>
      <c r="S42" s="27">
        <f>AVERAGE(S18,S13,S4,S31)</f>
        <v>42.5</v>
      </c>
      <c r="U42" s="27">
        <f>AVERAGE(U18,U13,U4,U31)</f>
        <v>28.833333333333332</v>
      </c>
      <c r="V42" s="27">
        <f>AVERAGE(V18,V13,V4,V31)</f>
        <v>48.055555555555557</v>
      </c>
      <c r="X42" s="27">
        <f>AVERAGE(X18,X13,X4,X31)</f>
        <v>31.166666666666664</v>
      </c>
      <c r="Y42" s="27">
        <f>AVERAGE(Y18,Y13,Y4,Y31)</f>
        <v>51.944444444444443</v>
      </c>
      <c r="AA42" s="27">
        <f>AVERAGE(AA18,AA13,AA4,AA31)</f>
        <v>33.666666666666664</v>
      </c>
      <c r="AB42" s="27">
        <f>AVERAGE(AB18,AB13,AB4,AB31)</f>
        <v>56.111111111111114</v>
      </c>
      <c r="AC42" s="29"/>
      <c r="AD42" s="27">
        <f>AVERAGE(AD18,AD13,AD4,AD31)</f>
        <v>33.166666666666664</v>
      </c>
      <c r="AE42" s="27">
        <f>AVERAGE(AE18,AE13,AE4,AE31)</f>
        <v>55.277777777777786</v>
      </c>
      <c r="AF42" s="29"/>
      <c r="AG42" s="27">
        <f>AVERAGE(AG18,AG13,AG4,AG31)</f>
        <v>33.666666666666664</v>
      </c>
      <c r="AH42" s="27">
        <f>AVERAGE(AH18,AH13,AH4,AH31)</f>
        <v>56.111111111111114</v>
      </c>
      <c r="AI42" s="29"/>
      <c r="AJ42" s="27">
        <f>AVERAGE(AJ18,AJ13,AJ4,AJ31)</f>
        <v>34.166666666666664</v>
      </c>
      <c r="AK42" s="27">
        <f>AVERAGE(AK18,AK13,AK4,AK31)</f>
        <v>56.944444444444443</v>
      </c>
      <c r="AL42" s="27"/>
      <c r="AM42" s="27">
        <f>AVERAGE(AM18,AM13,AM4,AM31)</f>
        <v>34.5</v>
      </c>
      <c r="AN42" s="27">
        <f>AVERAGE(AN18,AN13,AN4,AN31)</f>
        <v>57.500000000000014</v>
      </c>
    </row>
    <row r="43" spans="1:40" x14ac:dyDescent="0.25">
      <c r="F43">
        <v>80</v>
      </c>
      <c r="G43" s="32"/>
      <c r="I43" s="27">
        <f>AVERAGE(I30,I19,I5,I15)</f>
        <v>4.5</v>
      </c>
      <c r="J43" s="27">
        <f>AVERAGE(J30,J19,J5,J15)</f>
        <v>5.625</v>
      </c>
      <c r="L43" s="27">
        <f>AVERAGE(L30,L19,L5,L15)</f>
        <v>16.833333333333332</v>
      </c>
      <c r="M43" s="27">
        <f>AVERAGE(M30,M19,M5,M15)</f>
        <v>21.041666666666664</v>
      </c>
      <c r="O43" s="27">
        <f>AVERAGE(O30,O19,O5,O15)</f>
        <v>27.166666666666668</v>
      </c>
      <c r="P43" s="27">
        <f>AVERAGE(P30,P19,P5,P15)</f>
        <v>33.958333333333329</v>
      </c>
      <c r="R43" s="27">
        <f>AVERAGE(R30,R19,R5,R15)</f>
        <v>34.5</v>
      </c>
      <c r="S43" s="27">
        <f>AVERAGE(S30,S19,S5,S15)</f>
        <v>43.125</v>
      </c>
      <c r="U43" s="27">
        <f>AVERAGE(U30,U19,U5,U15)</f>
        <v>41.000000000000007</v>
      </c>
      <c r="V43" s="27">
        <f>AVERAGE(V30,V19,V5,V15)</f>
        <v>51.249999999999993</v>
      </c>
      <c r="X43" s="27">
        <f>AVERAGE(X30,X19,X5,X15)</f>
        <v>42.000000000000007</v>
      </c>
      <c r="Y43" s="27">
        <f>AVERAGE(Y30,Y19,Y5,Y15)</f>
        <v>52.499999999999993</v>
      </c>
      <c r="AA43" s="27">
        <f>AVERAGE(AA30,AA19,AA5,AA15)</f>
        <v>44.5</v>
      </c>
      <c r="AB43" s="27">
        <f>AVERAGE(AB30,AB19,AB5,AB15)</f>
        <v>55.625</v>
      </c>
      <c r="AC43" s="29"/>
      <c r="AD43" s="27">
        <f>AVERAGE(AD30,AD19,AD5,AD15)</f>
        <v>45.166666666666664</v>
      </c>
      <c r="AE43" s="27">
        <f>AVERAGE(AE30,AE19,AE5,AE15)</f>
        <v>56.458333333333329</v>
      </c>
      <c r="AF43" s="29"/>
      <c r="AG43" s="27">
        <f>AVERAGE(AG30,AG19,AG5,AG15)</f>
        <v>46.166666666666671</v>
      </c>
      <c r="AH43" s="27">
        <f>AVERAGE(AH30,AH19,AH5,AH15)</f>
        <v>57.708333333333329</v>
      </c>
      <c r="AI43" s="29"/>
      <c r="AJ43" s="27">
        <f>AVERAGE(AJ30,AJ19,AJ5,AJ15)</f>
        <v>47.666666666666664</v>
      </c>
      <c r="AK43" s="27">
        <f>AVERAGE(AK30,AK19,AK5,AK15)</f>
        <v>59.583333333333329</v>
      </c>
      <c r="AL43" s="27"/>
      <c r="AM43" s="27">
        <f>AVERAGE(AM30,AM19,AM5,AM15)</f>
        <v>43.666666666666671</v>
      </c>
      <c r="AN43" s="27">
        <f>AVERAGE(AN30,AN19,AN5,AN15)</f>
        <v>54.583333333333329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C8FD3-6CCA-4896-BA95-F01CE2245EF8}">
  <dimension ref="A1:R34"/>
  <sheetViews>
    <sheetView workbookViewId="0">
      <selection activeCell="J37" sqref="J37"/>
    </sheetView>
  </sheetViews>
  <sheetFormatPr defaultRowHeight="15" x14ac:dyDescent="0.25"/>
  <cols>
    <col min="20" max="20" width="11.28515625" customWidth="1"/>
    <col min="263" max="263" width="10.5703125" customWidth="1"/>
    <col min="264" max="267" width="14.5703125" customWidth="1"/>
    <col min="268" max="268" width="19" customWidth="1"/>
    <col min="269" max="269" width="19.28515625" customWidth="1"/>
    <col min="519" max="519" width="10.5703125" customWidth="1"/>
    <col min="520" max="523" width="14.5703125" customWidth="1"/>
    <col min="524" max="524" width="19" customWidth="1"/>
    <col min="525" max="525" width="19.28515625" customWidth="1"/>
    <col min="775" max="775" width="10.5703125" customWidth="1"/>
    <col min="776" max="779" width="14.5703125" customWidth="1"/>
    <col min="780" max="780" width="19" customWidth="1"/>
    <col min="781" max="781" width="19.28515625" customWidth="1"/>
    <col min="1031" max="1031" width="10.5703125" customWidth="1"/>
    <col min="1032" max="1035" width="14.5703125" customWidth="1"/>
    <col min="1036" max="1036" width="19" customWidth="1"/>
    <col min="1037" max="1037" width="19.28515625" customWidth="1"/>
    <col min="1287" max="1287" width="10.5703125" customWidth="1"/>
    <col min="1288" max="1291" width="14.5703125" customWidth="1"/>
    <col min="1292" max="1292" width="19" customWidth="1"/>
    <col min="1293" max="1293" width="19.28515625" customWidth="1"/>
    <col min="1543" max="1543" width="10.5703125" customWidth="1"/>
    <col min="1544" max="1547" width="14.5703125" customWidth="1"/>
    <col min="1548" max="1548" width="19" customWidth="1"/>
    <col min="1549" max="1549" width="19.28515625" customWidth="1"/>
    <col min="1799" max="1799" width="10.5703125" customWidth="1"/>
    <col min="1800" max="1803" width="14.5703125" customWidth="1"/>
    <col min="1804" max="1804" width="19" customWidth="1"/>
    <col min="1805" max="1805" width="19.28515625" customWidth="1"/>
    <col min="2055" max="2055" width="10.5703125" customWidth="1"/>
    <col min="2056" max="2059" width="14.5703125" customWidth="1"/>
    <col min="2060" max="2060" width="19" customWidth="1"/>
    <col min="2061" max="2061" width="19.28515625" customWidth="1"/>
    <col min="2311" max="2311" width="10.5703125" customWidth="1"/>
    <col min="2312" max="2315" width="14.5703125" customWidth="1"/>
    <col min="2316" max="2316" width="19" customWidth="1"/>
    <col min="2317" max="2317" width="19.28515625" customWidth="1"/>
    <col min="2567" max="2567" width="10.5703125" customWidth="1"/>
    <col min="2568" max="2571" width="14.5703125" customWidth="1"/>
    <col min="2572" max="2572" width="19" customWidth="1"/>
    <col min="2573" max="2573" width="19.28515625" customWidth="1"/>
    <col min="2823" max="2823" width="10.5703125" customWidth="1"/>
    <col min="2824" max="2827" width="14.5703125" customWidth="1"/>
    <col min="2828" max="2828" width="19" customWidth="1"/>
    <col min="2829" max="2829" width="19.28515625" customWidth="1"/>
    <col min="3079" max="3079" width="10.5703125" customWidth="1"/>
    <col min="3080" max="3083" width="14.5703125" customWidth="1"/>
    <col min="3084" max="3084" width="19" customWidth="1"/>
    <col min="3085" max="3085" width="19.28515625" customWidth="1"/>
    <col min="3335" max="3335" width="10.5703125" customWidth="1"/>
    <col min="3336" max="3339" width="14.5703125" customWidth="1"/>
    <col min="3340" max="3340" width="19" customWidth="1"/>
    <col min="3341" max="3341" width="19.28515625" customWidth="1"/>
    <col min="3591" max="3591" width="10.5703125" customWidth="1"/>
    <col min="3592" max="3595" width="14.5703125" customWidth="1"/>
    <col min="3596" max="3596" width="19" customWidth="1"/>
    <col min="3597" max="3597" width="19.28515625" customWidth="1"/>
    <col min="3847" max="3847" width="10.5703125" customWidth="1"/>
    <col min="3848" max="3851" width="14.5703125" customWidth="1"/>
    <col min="3852" max="3852" width="19" customWidth="1"/>
    <col min="3853" max="3853" width="19.28515625" customWidth="1"/>
    <col min="4103" max="4103" width="10.5703125" customWidth="1"/>
    <col min="4104" max="4107" width="14.5703125" customWidth="1"/>
    <col min="4108" max="4108" width="19" customWidth="1"/>
    <col min="4109" max="4109" width="19.28515625" customWidth="1"/>
    <col min="4359" max="4359" width="10.5703125" customWidth="1"/>
    <col min="4360" max="4363" width="14.5703125" customWidth="1"/>
    <col min="4364" max="4364" width="19" customWidth="1"/>
    <col min="4365" max="4365" width="19.28515625" customWidth="1"/>
    <col min="4615" max="4615" width="10.5703125" customWidth="1"/>
    <col min="4616" max="4619" width="14.5703125" customWidth="1"/>
    <col min="4620" max="4620" width="19" customWidth="1"/>
    <col min="4621" max="4621" width="19.28515625" customWidth="1"/>
    <col min="4871" max="4871" width="10.5703125" customWidth="1"/>
    <col min="4872" max="4875" width="14.5703125" customWidth="1"/>
    <col min="4876" max="4876" width="19" customWidth="1"/>
    <col min="4877" max="4877" width="19.28515625" customWidth="1"/>
    <col min="5127" max="5127" width="10.5703125" customWidth="1"/>
    <col min="5128" max="5131" width="14.5703125" customWidth="1"/>
    <col min="5132" max="5132" width="19" customWidth="1"/>
    <col min="5133" max="5133" width="19.28515625" customWidth="1"/>
    <col min="5383" max="5383" width="10.5703125" customWidth="1"/>
    <col min="5384" max="5387" width="14.5703125" customWidth="1"/>
    <col min="5388" max="5388" width="19" customWidth="1"/>
    <col min="5389" max="5389" width="19.28515625" customWidth="1"/>
    <col min="5639" max="5639" width="10.5703125" customWidth="1"/>
    <col min="5640" max="5643" width="14.5703125" customWidth="1"/>
    <col min="5644" max="5644" width="19" customWidth="1"/>
    <col min="5645" max="5645" width="19.28515625" customWidth="1"/>
    <col min="5895" max="5895" width="10.5703125" customWidth="1"/>
    <col min="5896" max="5899" width="14.5703125" customWidth="1"/>
    <col min="5900" max="5900" width="19" customWidth="1"/>
    <col min="5901" max="5901" width="19.28515625" customWidth="1"/>
    <col min="6151" max="6151" width="10.5703125" customWidth="1"/>
    <col min="6152" max="6155" width="14.5703125" customWidth="1"/>
    <col min="6156" max="6156" width="19" customWidth="1"/>
    <col min="6157" max="6157" width="19.28515625" customWidth="1"/>
    <col min="6407" max="6407" width="10.5703125" customWidth="1"/>
    <col min="6408" max="6411" width="14.5703125" customWidth="1"/>
    <col min="6412" max="6412" width="19" customWidth="1"/>
    <col min="6413" max="6413" width="19.28515625" customWidth="1"/>
    <col min="6663" max="6663" width="10.5703125" customWidth="1"/>
    <col min="6664" max="6667" width="14.5703125" customWidth="1"/>
    <col min="6668" max="6668" width="19" customWidth="1"/>
    <col min="6669" max="6669" width="19.28515625" customWidth="1"/>
    <col min="6919" max="6919" width="10.5703125" customWidth="1"/>
    <col min="6920" max="6923" width="14.5703125" customWidth="1"/>
    <col min="6924" max="6924" width="19" customWidth="1"/>
    <col min="6925" max="6925" width="19.28515625" customWidth="1"/>
    <col min="7175" max="7175" width="10.5703125" customWidth="1"/>
    <col min="7176" max="7179" width="14.5703125" customWidth="1"/>
    <col min="7180" max="7180" width="19" customWidth="1"/>
    <col min="7181" max="7181" width="19.28515625" customWidth="1"/>
    <col min="7431" max="7431" width="10.5703125" customWidth="1"/>
    <col min="7432" max="7435" width="14.5703125" customWidth="1"/>
    <col min="7436" max="7436" width="19" customWidth="1"/>
    <col min="7437" max="7437" width="19.28515625" customWidth="1"/>
    <col min="7687" max="7687" width="10.5703125" customWidth="1"/>
    <col min="7688" max="7691" width="14.5703125" customWidth="1"/>
    <col min="7692" max="7692" width="19" customWidth="1"/>
    <col min="7693" max="7693" width="19.28515625" customWidth="1"/>
    <col min="7943" max="7943" width="10.5703125" customWidth="1"/>
    <col min="7944" max="7947" width="14.5703125" customWidth="1"/>
    <col min="7948" max="7948" width="19" customWidth="1"/>
    <col min="7949" max="7949" width="19.28515625" customWidth="1"/>
    <col min="8199" max="8199" width="10.5703125" customWidth="1"/>
    <col min="8200" max="8203" width="14.5703125" customWidth="1"/>
    <col min="8204" max="8204" width="19" customWidth="1"/>
    <col min="8205" max="8205" width="19.28515625" customWidth="1"/>
    <col min="8455" max="8455" width="10.5703125" customWidth="1"/>
    <col min="8456" max="8459" width="14.5703125" customWidth="1"/>
    <col min="8460" max="8460" width="19" customWidth="1"/>
    <col min="8461" max="8461" width="19.28515625" customWidth="1"/>
    <col min="8711" max="8711" width="10.5703125" customWidth="1"/>
    <col min="8712" max="8715" width="14.5703125" customWidth="1"/>
    <col min="8716" max="8716" width="19" customWidth="1"/>
    <col min="8717" max="8717" width="19.28515625" customWidth="1"/>
    <col min="8967" max="8967" width="10.5703125" customWidth="1"/>
    <col min="8968" max="8971" width="14.5703125" customWidth="1"/>
    <col min="8972" max="8972" width="19" customWidth="1"/>
    <col min="8973" max="8973" width="19.28515625" customWidth="1"/>
    <col min="9223" max="9223" width="10.5703125" customWidth="1"/>
    <col min="9224" max="9227" width="14.5703125" customWidth="1"/>
    <col min="9228" max="9228" width="19" customWidth="1"/>
    <col min="9229" max="9229" width="19.28515625" customWidth="1"/>
    <col min="9479" max="9479" width="10.5703125" customWidth="1"/>
    <col min="9480" max="9483" width="14.5703125" customWidth="1"/>
    <col min="9484" max="9484" width="19" customWidth="1"/>
    <col min="9485" max="9485" width="19.28515625" customWidth="1"/>
    <col min="9735" max="9735" width="10.5703125" customWidth="1"/>
    <col min="9736" max="9739" width="14.5703125" customWidth="1"/>
    <col min="9740" max="9740" width="19" customWidth="1"/>
    <col min="9741" max="9741" width="19.28515625" customWidth="1"/>
    <col min="9991" max="9991" width="10.5703125" customWidth="1"/>
    <col min="9992" max="9995" width="14.5703125" customWidth="1"/>
    <col min="9996" max="9996" width="19" customWidth="1"/>
    <col min="9997" max="9997" width="19.28515625" customWidth="1"/>
    <col min="10247" max="10247" width="10.5703125" customWidth="1"/>
    <col min="10248" max="10251" width="14.5703125" customWidth="1"/>
    <col min="10252" max="10252" width="19" customWidth="1"/>
    <col min="10253" max="10253" width="19.28515625" customWidth="1"/>
    <col min="10503" max="10503" width="10.5703125" customWidth="1"/>
    <col min="10504" max="10507" width="14.5703125" customWidth="1"/>
    <col min="10508" max="10508" width="19" customWidth="1"/>
    <col min="10509" max="10509" width="19.28515625" customWidth="1"/>
    <col min="10759" max="10759" width="10.5703125" customWidth="1"/>
    <col min="10760" max="10763" width="14.5703125" customWidth="1"/>
    <col min="10764" max="10764" width="19" customWidth="1"/>
    <col min="10765" max="10765" width="19.28515625" customWidth="1"/>
    <col min="11015" max="11015" width="10.5703125" customWidth="1"/>
    <col min="11016" max="11019" width="14.5703125" customWidth="1"/>
    <col min="11020" max="11020" width="19" customWidth="1"/>
    <col min="11021" max="11021" width="19.28515625" customWidth="1"/>
    <col min="11271" max="11271" width="10.5703125" customWidth="1"/>
    <col min="11272" max="11275" width="14.5703125" customWidth="1"/>
    <col min="11276" max="11276" width="19" customWidth="1"/>
    <col min="11277" max="11277" width="19.28515625" customWidth="1"/>
    <col min="11527" max="11527" width="10.5703125" customWidth="1"/>
    <col min="11528" max="11531" width="14.5703125" customWidth="1"/>
    <col min="11532" max="11532" width="19" customWidth="1"/>
    <col min="11533" max="11533" width="19.28515625" customWidth="1"/>
    <col min="11783" max="11783" width="10.5703125" customWidth="1"/>
    <col min="11784" max="11787" width="14.5703125" customWidth="1"/>
    <col min="11788" max="11788" width="19" customWidth="1"/>
    <col min="11789" max="11789" width="19.28515625" customWidth="1"/>
    <col min="12039" max="12039" width="10.5703125" customWidth="1"/>
    <col min="12040" max="12043" width="14.5703125" customWidth="1"/>
    <col min="12044" max="12044" width="19" customWidth="1"/>
    <col min="12045" max="12045" width="19.28515625" customWidth="1"/>
    <col min="12295" max="12295" width="10.5703125" customWidth="1"/>
    <col min="12296" max="12299" width="14.5703125" customWidth="1"/>
    <col min="12300" max="12300" width="19" customWidth="1"/>
    <col min="12301" max="12301" width="19.28515625" customWidth="1"/>
    <col min="12551" max="12551" width="10.5703125" customWidth="1"/>
    <col min="12552" max="12555" width="14.5703125" customWidth="1"/>
    <col min="12556" max="12556" width="19" customWidth="1"/>
    <col min="12557" max="12557" width="19.28515625" customWidth="1"/>
    <col min="12807" max="12807" width="10.5703125" customWidth="1"/>
    <col min="12808" max="12811" width="14.5703125" customWidth="1"/>
    <col min="12812" max="12812" width="19" customWidth="1"/>
    <col min="12813" max="12813" width="19.28515625" customWidth="1"/>
    <col min="13063" max="13063" width="10.5703125" customWidth="1"/>
    <col min="13064" max="13067" width="14.5703125" customWidth="1"/>
    <col min="13068" max="13068" width="19" customWidth="1"/>
    <col min="13069" max="13069" width="19.28515625" customWidth="1"/>
    <col min="13319" max="13319" width="10.5703125" customWidth="1"/>
    <col min="13320" max="13323" width="14.5703125" customWidth="1"/>
    <col min="13324" max="13324" width="19" customWidth="1"/>
    <col min="13325" max="13325" width="19.28515625" customWidth="1"/>
    <col min="13575" max="13575" width="10.5703125" customWidth="1"/>
    <col min="13576" max="13579" width="14.5703125" customWidth="1"/>
    <col min="13580" max="13580" width="19" customWidth="1"/>
    <col min="13581" max="13581" width="19.28515625" customWidth="1"/>
    <col min="13831" max="13831" width="10.5703125" customWidth="1"/>
    <col min="13832" max="13835" width="14.5703125" customWidth="1"/>
    <col min="13836" max="13836" width="19" customWidth="1"/>
    <col min="13837" max="13837" width="19.28515625" customWidth="1"/>
    <col min="14087" max="14087" width="10.5703125" customWidth="1"/>
    <col min="14088" max="14091" width="14.5703125" customWidth="1"/>
    <col min="14092" max="14092" width="19" customWidth="1"/>
    <col min="14093" max="14093" width="19.28515625" customWidth="1"/>
    <col min="14343" max="14343" width="10.5703125" customWidth="1"/>
    <col min="14344" max="14347" width="14.5703125" customWidth="1"/>
    <col min="14348" max="14348" width="19" customWidth="1"/>
    <col min="14349" max="14349" width="19.28515625" customWidth="1"/>
    <col min="14599" max="14599" width="10.5703125" customWidth="1"/>
    <col min="14600" max="14603" width="14.5703125" customWidth="1"/>
    <col min="14604" max="14604" width="19" customWidth="1"/>
    <col min="14605" max="14605" width="19.28515625" customWidth="1"/>
    <col min="14855" max="14855" width="10.5703125" customWidth="1"/>
    <col min="14856" max="14859" width="14.5703125" customWidth="1"/>
    <col min="14860" max="14860" width="19" customWidth="1"/>
    <col min="14861" max="14861" width="19.28515625" customWidth="1"/>
    <col min="15111" max="15111" width="10.5703125" customWidth="1"/>
    <col min="15112" max="15115" width="14.5703125" customWidth="1"/>
    <col min="15116" max="15116" width="19" customWidth="1"/>
    <col min="15117" max="15117" width="19.28515625" customWidth="1"/>
    <col min="15367" max="15367" width="10.5703125" customWidth="1"/>
    <col min="15368" max="15371" width="14.5703125" customWidth="1"/>
    <col min="15372" max="15372" width="19" customWidth="1"/>
    <col min="15373" max="15373" width="19.28515625" customWidth="1"/>
    <col min="15623" max="15623" width="10.5703125" customWidth="1"/>
    <col min="15624" max="15627" width="14.5703125" customWidth="1"/>
    <col min="15628" max="15628" width="19" customWidth="1"/>
    <col min="15629" max="15629" width="19.28515625" customWidth="1"/>
    <col min="15879" max="15879" width="10.5703125" customWidth="1"/>
    <col min="15880" max="15883" width="14.5703125" customWidth="1"/>
    <col min="15884" max="15884" width="19" customWidth="1"/>
    <col min="15885" max="15885" width="19.28515625" customWidth="1"/>
    <col min="16135" max="16135" width="10.5703125" customWidth="1"/>
    <col min="16136" max="16139" width="14.5703125" customWidth="1"/>
    <col min="16140" max="16140" width="19" customWidth="1"/>
    <col min="16141" max="16141" width="19.28515625" customWidth="1"/>
  </cols>
  <sheetData>
    <row r="1" spans="1:18" x14ac:dyDescent="0.25">
      <c r="G1" s="33" t="s">
        <v>88</v>
      </c>
      <c r="H1" s="33"/>
      <c r="I1" s="33"/>
      <c r="J1" s="33"/>
      <c r="K1" s="33"/>
      <c r="L1" s="34" t="s">
        <v>89</v>
      </c>
      <c r="M1" s="34"/>
      <c r="N1" s="34"/>
      <c r="O1" s="34"/>
      <c r="P1" s="34"/>
      <c r="R1" t="s">
        <v>90</v>
      </c>
    </row>
    <row r="2" spans="1:18" x14ac:dyDescent="0.25">
      <c r="A2" t="s">
        <v>3</v>
      </c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91</v>
      </c>
      <c r="H2" t="s">
        <v>92</v>
      </c>
      <c r="I2" t="s">
        <v>93</v>
      </c>
      <c r="J2" t="s">
        <v>94</v>
      </c>
      <c r="K2" t="s">
        <v>95</v>
      </c>
      <c r="L2" t="s">
        <v>91</v>
      </c>
      <c r="M2" t="s">
        <v>92</v>
      </c>
      <c r="N2" t="s">
        <v>93</v>
      </c>
      <c r="O2" t="s">
        <v>94</v>
      </c>
      <c r="P2" t="s">
        <v>96</v>
      </c>
      <c r="Q2" s="26" t="s">
        <v>97</v>
      </c>
      <c r="R2" t="s">
        <v>80</v>
      </c>
    </row>
    <row r="3" spans="1:18" x14ac:dyDescent="0.25">
      <c r="A3" t="s">
        <v>15</v>
      </c>
      <c r="B3" s="29">
        <v>211</v>
      </c>
      <c r="C3">
        <v>1</v>
      </c>
      <c r="D3" t="s">
        <v>9</v>
      </c>
      <c r="E3" s="19">
        <v>20</v>
      </c>
      <c r="F3" s="32">
        <v>20</v>
      </c>
      <c r="G3">
        <v>14</v>
      </c>
      <c r="H3">
        <v>13</v>
      </c>
      <c r="I3">
        <v>9</v>
      </c>
      <c r="J3">
        <v>17</v>
      </c>
      <c r="K3">
        <f>SUM(G3:J3)</f>
        <v>53</v>
      </c>
      <c r="L3" s="29">
        <f t="shared" ref="L3:O18" si="0">G3/(6*0.25)</f>
        <v>9.3333333333333339</v>
      </c>
      <c r="M3" s="29">
        <f t="shared" si="0"/>
        <v>8.6666666666666661</v>
      </c>
      <c r="N3" s="29">
        <f t="shared" si="0"/>
        <v>6</v>
      </c>
      <c r="O3" s="29">
        <f t="shared" si="0"/>
        <v>11.333333333333334</v>
      </c>
      <c r="P3" s="29">
        <f>K3/(4*6*0.25)</f>
        <v>8.8333333333333339</v>
      </c>
      <c r="Q3" s="29">
        <f>STDEV(L3:O3)/AVERAGE(L3:O3)*100</f>
        <v>24.936135347923265</v>
      </c>
      <c r="R3" s="29">
        <v>6</v>
      </c>
    </row>
    <row r="4" spans="1:18" x14ac:dyDescent="0.25">
      <c r="A4" t="s">
        <v>15</v>
      </c>
      <c r="B4" s="29">
        <v>212</v>
      </c>
      <c r="C4">
        <v>1</v>
      </c>
      <c r="D4" t="s">
        <v>13</v>
      </c>
      <c r="E4" s="19">
        <v>10</v>
      </c>
      <c r="F4" s="32">
        <v>10</v>
      </c>
      <c r="G4">
        <v>16</v>
      </c>
      <c r="H4">
        <v>13</v>
      </c>
      <c r="I4">
        <v>16</v>
      </c>
      <c r="J4">
        <v>19</v>
      </c>
      <c r="K4">
        <f>SUM(G4:J4)</f>
        <v>64</v>
      </c>
      <c r="L4" s="29">
        <f t="shared" si="0"/>
        <v>10.666666666666666</v>
      </c>
      <c r="M4" s="29">
        <f t="shared" si="0"/>
        <v>8.6666666666666661</v>
      </c>
      <c r="N4" s="29">
        <f t="shared" si="0"/>
        <v>10.666666666666666</v>
      </c>
      <c r="O4" s="29">
        <f t="shared" si="0"/>
        <v>12.666666666666666</v>
      </c>
      <c r="P4" s="29">
        <f>K4/(4*6*0.25)</f>
        <v>10.666666666666666</v>
      </c>
      <c r="Q4" s="29">
        <f t="shared" ref="Q4:Q34" si="1">STDEV(L4:O4)/AVERAGE(L4:O4)*100</f>
        <v>15.309310892394864</v>
      </c>
      <c r="R4" s="29">
        <v>10</v>
      </c>
    </row>
    <row r="5" spans="1:18" x14ac:dyDescent="0.25">
      <c r="A5" t="s">
        <v>15</v>
      </c>
      <c r="B5" s="29">
        <v>213</v>
      </c>
      <c r="C5">
        <v>1</v>
      </c>
      <c r="D5" t="s">
        <v>13</v>
      </c>
      <c r="E5" s="19">
        <v>80</v>
      </c>
      <c r="F5" s="32">
        <v>60</v>
      </c>
      <c r="G5">
        <v>50</v>
      </c>
      <c r="H5">
        <v>54</v>
      </c>
      <c r="I5">
        <v>52</v>
      </c>
      <c r="J5">
        <v>48</v>
      </c>
      <c r="K5">
        <f>SUM(G5:J5)</f>
        <v>204</v>
      </c>
      <c r="L5" s="29">
        <f t="shared" si="0"/>
        <v>33.333333333333336</v>
      </c>
      <c r="M5" s="29">
        <f t="shared" si="0"/>
        <v>36</v>
      </c>
      <c r="N5" s="29">
        <f t="shared" si="0"/>
        <v>34.666666666666664</v>
      </c>
      <c r="O5" s="29">
        <f t="shared" si="0"/>
        <v>32</v>
      </c>
      <c r="P5" s="29">
        <f>K5/(4*6*0.25)</f>
        <v>34</v>
      </c>
      <c r="Q5" s="29">
        <f t="shared" si="1"/>
        <v>5.0627233283757063</v>
      </c>
      <c r="R5" s="29">
        <v>33.333333333333336</v>
      </c>
    </row>
    <row r="6" spans="1:18" x14ac:dyDescent="0.25">
      <c r="A6" t="s">
        <v>15</v>
      </c>
      <c r="B6" s="29">
        <v>214</v>
      </c>
      <c r="C6">
        <v>1</v>
      </c>
      <c r="D6" t="s">
        <v>9</v>
      </c>
      <c r="E6" s="19">
        <v>80</v>
      </c>
      <c r="F6" s="32">
        <v>80</v>
      </c>
      <c r="G6">
        <v>44</v>
      </c>
      <c r="H6">
        <v>52</v>
      </c>
      <c r="I6">
        <v>65</v>
      </c>
      <c r="J6">
        <v>67</v>
      </c>
      <c r="K6">
        <f t="shared" ref="K6:K34" si="2">SUM(G6:J6)</f>
        <v>228</v>
      </c>
      <c r="L6" s="29">
        <f t="shared" si="0"/>
        <v>29.333333333333332</v>
      </c>
      <c r="M6" s="29">
        <f t="shared" si="0"/>
        <v>34.666666666666664</v>
      </c>
      <c r="N6" s="29">
        <f t="shared" si="0"/>
        <v>43.333333333333336</v>
      </c>
      <c r="O6" s="29">
        <f t="shared" si="0"/>
        <v>44.666666666666664</v>
      </c>
      <c r="P6" s="29">
        <f t="shared" ref="P6:P34" si="3">K6/(4*6*0.25)</f>
        <v>38</v>
      </c>
      <c r="Q6" s="29">
        <f t="shared" si="1"/>
        <v>19.164876734706375</v>
      </c>
      <c r="R6" s="29">
        <v>43.333333333333336</v>
      </c>
    </row>
    <row r="7" spans="1:18" x14ac:dyDescent="0.25">
      <c r="A7" t="s">
        <v>15</v>
      </c>
      <c r="B7" s="29">
        <v>215</v>
      </c>
      <c r="C7">
        <v>1</v>
      </c>
      <c r="D7" t="s">
        <v>13</v>
      </c>
      <c r="E7" s="19">
        <v>40</v>
      </c>
      <c r="F7" s="32">
        <v>40</v>
      </c>
      <c r="G7">
        <v>38</v>
      </c>
      <c r="H7">
        <v>35</v>
      </c>
      <c r="I7">
        <v>35</v>
      </c>
      <c r="J7">
        <v>38</v>
      </c>
      <c r="K7">
        <f t="shared" si="2"/>
        <v>146</v>
      </c>
      <c r="L7" s="29">
        <f t="shared" si="0"/>
        <v>25.333333333333332</v>
      </c>
      <c r="M7" s="29">
        <f t="shared" si="0"/>
        <v>23.333333333333332</v>
      </c>
      <c r="N7" s="29">
        <f t="shared" si="0"/>
        <v>23.333333333333332</v>
      </c>
      <c r="O7" s="29">
        <f t="shared" si="0"/>
        <v>25.333333333333332</v>
      </c>
      <c r="P7" s="29">
        <f t="shared" si="3"/>
        <v>24.333333333333332</v>
      </c>
      <c r="Q7" s="29">
        <f t="shared" si="1"/>
        <v>4.7453446782708966</v>
      </c>
      <c r="R7" s="29">
        <v>21.333333333333332</v>
      </c>
    </row>
    <row r="8" spans="1:18" x14ac:dyDescent="0.25">
      <c r="A8" t="s">
        <v>15</v>
      </c>
      <c r="B8" s="29">
        <v>216</v>
      </c>
      <c r="C8">
        <v>1</v>
      </c>
      <c r="D8" t="s">
        <v>13</v>
      </c>
      <c r="E8" s="19">
        <v>20</v>
      </c>
      <c r="F8" s="32">
        <v>20</v>
      </c>
      <c r="G8">
        <v>17</v>
      </c>
      <c r="H8">
        <v>17</v>
      </c>
      <c r="I8">
        <v>14</v>
      </c>
      <c r="J8">
        <v>20</v>
      </c>
      <c r="K8">
        <f t="shared" si="2"/>
        <v>68</v>
      </c>
      <c r="L8" s="29">
        <f t="shared" si="0"/>
        <v>11.333333333333334</v>
      </c>
      <c r="M8" s="29">
        <f t="shared" si="0"/>
        <v>11.333333333333334</v>
      </c>
      <c r="N8" s="29">
        <f t="shared" si="0"/>
        <v>9.3333333333333339</v>
      </c>
      <c r="O8" s="29">
        <f t="shared" si="0"/>
        <v>13.333333333333334</v>
      </c>
      <c r="P8" s="29">
        <f t="shared" si="3"/>
        <v>11.333333333333334</v>
      </c>
      <c r="Q8" s="29">
        <f t="shared" si="1"/>
        <v>14.408763192842223</v>
      </c>
      <c r="R8" s="29">
        <v>9.3333333333333339</v>
      </c>
    </row>
    <row r="9" spans="1:18" x14ac:dyDescent="0.25">
      <c r="A9" t="s">
        <v>15</v>
      </c>
      <c r="B9" s="29">
        <v>217</v>
      </c>
      <c r="C9">
        <v>1</v>
      </c>
      <c r="D9" t="s">
        <v>9</v>
      </c>
      <c r="E9" s="19">
        <v>10</v>
      </c>
      <c r="F9" s="32">
        <v>10</v>
      </c>
      <c r="G9">
        <v>7</v>
      </c>
      <c r="H9">
        <v>8</v>
      </c>
      <c r="I9">
        <v>4</v>
      </c>
      <c r="J9">
        <v>5</v>
      </c>
      <c r="K9">
        <f t="shared" si="2"/>
        <v>24</v>
      </c>
      <c r="L9" s="29">
        <f t="shared" si="0"/>
        <v>4.666666666666667</v>
      </c>
      <c r="M9" s="29">
        <f t="shared" si="0"/>
        <v>5.333333333333333</v>
      </c>
      <c r="N9" s="29">
        <f t="shared" si="0"/>
        <v>2.6666666666666665</v>
      </c>
      <c r="O9" s="29">
        <f t="shared" si="0"/>
        <v>3.3333333333333335</v>
      </c>
      <c r="P9" s="29">
        <f t="shared" si="3"/>
        <v>4</v>
      </c>
      <c r="Q9" s="29">
        <f t="shared" si="1"/>
        <v>30.42903097250927</v>
      </c>
      <c r="R9" s="29">
        <v>1.3333333333333333</v>
      </c>
    </row>
    <row r="10" spans="1:18" x14ac:dyDescent="0.25">
      <c r="A10" t="s">
        <v>15</v>
      </c>
      <c r="B10" s="29">
        <v>218</v>
      </c>
      <c r="C10">
        <v>1</v>
      </c>
      <c r="D10" t="s">
        <v>9</v>
      </c>
      <c r="E10" s="19">
        <v>40</v>
      </c>
      <c r="F10" s="32">
        <v>40</v>
      </c>
      <c r="G10">
        <v>27</v>
      </c>
      <c r="H10">
        <v>15</v>
      </c>
      <c r="I10">
        <v>26</v>
      </c>
      <c r="J10">
        <v>31</v>
      </c>
      <c r="K10">
        <f t="shared" si="2"/>
        <v>99</v>
      </c>
      <c r="L10" s="29">
        <f t="shared" si="0"/>
        <v>18</v>
      </c>
      <c r="M10" s="29">
        <f t="shared" si="0"/>
        <v>10</v>
      </c>
      <c r="N10" s="29">
        <f t="shared" si="0"/>
        <v>17.333333333333332</v>
      </c>
      <c r="O10" s="29">
        <f t="shared" si="0"/>
        <v>20.666666666666668</v>
      </c>
      <c r="P10" s="29">
        <f t="shared" si="3"/>
        <v>16.5</v>
      </c>
      <c r="Q10" s="29">
        <f t="shared" si="1"/>
        <v>27.675047256612118</v>
      </c>
      <c r="R10" s="29">
        <v>16.666666666666668</v>
      </c>
    </row>
    <row r="11" spans="1:18" x14ac:dyDescent="0.25">
      <c r="A11" t="s">
        <v>15</v>
      </c>
      <c r="B11" s="29">
        <v>221</v>
      </c>
      <c r="C11">
        <v>2</v>
      </c>
      <c r="D11" t="s">
        <v>13</v>
      </c>
      <c r="E11" s="19">
        <v>40</v>
      </c>
      <c r="F11" s="32">
        <v>40</v>
      </c>
      <c r="G11">
        <v>24</v>
      </c>
      <c r="H11">
        <v>26</v>
      </c>
      <c r="I11">
        <v>23</v>
      </c>
      <c r="J11">
        <v>36</v>
      </c>
      <c r="K11">
        <f t="shared" si="2"/>
        <v>109</v>
      </c>
      <c r="L11" s="29">
        <f t="shared" si="0"/>
        <v>16</v>
      </c>
      <c r="M11" s="29">
        <f t="shared" si="0"/>
        <v>17.333333333333332</v>
      </c>
      <c r="N11" s="29">
        <f t="shared" si="0"/>
        <v>15.333333333333334</v>
      </c>
      <c r="O11" s="29">
        <f t="shared" si="0"/>
        <v>24</v>
      </c>
      <c r="P11" s="29">
        <f t="shared" si="3"/>
        <v>18.166666666666668</v>
      </c>
      <c r="Q11" s="29">
        <f t="shared" si="1"/>
        <v>21.890556780640129</v>
      </c>
      <c r="R11" s="29">
        <v>16.666666666666668</v>
      </c>
    </row>
    <row r="12" spans="1:18" x14ac:dyDescent="0.25">
      <c r="A12" t="s">
        <v>15</v>
      </c>
      <c r="B12" s="29">
        <v>222</v>
      </c>
      <c r="C12">
        <v>2</v>
      </c>
      <c r="D12" t="s">
        <v>13</v>
      </c>
      <c r="E12" s="19">
        <v>10</v>
      </c>
      <c r="F12" s="32">
        <v>10</v>
      </c>
      <c r="G12">
        <v>14</v>
      </c>
      <c r="H12">
        <v>15</v>
      </c>
      <c r="I12">
        <v>11</v>
      </c>
      <c r="J12">
        <v>14</v>
      </c>
      <c r="K12">
        <f t="shared" si="2"/>
        <v>54</v>
      </c>
      <c r="L12" s="29">
        <f t="shared" si="0"/>
        <v>9.3333333333333339</v>
      </c>
      <c r="M12" s="29">
        <f t="shared" si="0"/>
        <v>10</v>
      </c>
      <c r="N12" s="29">
        <f t="shared" si="0"/>
        <v>7.333333333333333</v>
      </c>
      <c r="O12" s="29">
        <f t="shared" si="0"/>
        <v>9.3333333333333339</v>
      </c>
      <c r="P12" s="29">
        <f t="shared" si="3"/>
        <v>9</v>
      </c>
      <c r="Q12" s="29">
        <f t="shared" si="1"/>
        <v>12.830005981991773</v>
      </c>
      <c r="R12" s="29">
        <v>10</v>
      </c>
    </row>
    <row r="13" spans="1:18" x14ac:dyDescent="0.25">
      <c r="A13" t="s">
        <v>15</v>
      </c>
      <c r="B13" s="29">
        <v>223</v>
      </c>
      <c r="C13">
        <v>2</v>
      </c>
      <c r="D13" t="s">
        <v>9</v>
      </c>
      <c r="E13" s="19">
        <v>20</v>
      </c>
      <c r="F13" s="32">
        <v>20</v>
      </c>
      <c r="G13">
        <v>12</v>
      </c>
      <c r="H13">
        <v>5</v>
      </c>
      <c r="I13">
        <v>21</v>
      </c>
      <c r="J13">
        <v>15</v>
      </c>
      <c r="K13">
        <f t="shared" si="2"/>
        <v>53</v>
      </c>
      <c r="L13" s="29">
        <f t="shared" si="0"/>
        <v>8</v>
      </c>
      <c r="M13" s="29">
        <f t="shared" si="0"/>
        <v>3.3333333333333335</v>
      </c>
      <c r="N13" s="29">
        <f t="shared" si="0"/>
        <v>14</v>
      </c>
      <c r="O13" s="29">
        <f t="shared" si="0"/>
        <v>10</v>
      </c>
      <c r="P13" s="29">
        <f t="shared" si="3"/>
        <v>8.8333333333333339</v>
      </c>
      <c r="Q13" s="29">
        <f t="shared" si="1"/>
        <v>50.204281870377599</v>
      </c>
      <c r="R13" s="29">
        <v>10.666666666666666</v>
      </c>
    </row>
    <row r="14" spans="1:18" x14ac:dyDescent="0.25">
      <c r="A14" t="s">
        <v>15</v>
      </c>
      <c r="B14" s="29">
        <v>224</v>
      </c>
      <c r="C14">
        <v>2</v>
      </c>
      <c r="D14" t="s">
        <v>13</v>
      </c>
      <c r="E14" s="19">
        <v>80</v>
      </c>
      <c r="F14" s="32">
        <v>60</v>
      </c>
      <c r="G14">
        <v>65</v>
      </c>
      <c r="H14">
        <v>56</v>
      </c>
      <c r="I14">
        <v>41</v>
      </c>
      <c r="J14">
        <v>50</v>
      </c>
      <c r="K14">
        <f t="shared" si="2"/>
        <v>212</v>
      </c>
      <c r="L14" s="29">
        <f t="shared" si="0"/>
        <v>43.333333333333336</v>
      </c>
      <c r="M14" s="29">
        <f t="shared" si="0"/>
        <v>37.333333333333336</v>
      </c>
      <c r="N14" s="29">
        <f t="shared" si="0"/>
        <v>27.333333333333332</v>
      </c>
      <c r="O14" s="29">
        <f t="shared" si="0"/>
        <v>33.333333333333336</v>
      </c>
      <c r="P14" s="29">
        <f t="shared" si="3"/>
        <v>35.333333333333336</v>
      </c>
      <c r="Q14" s="29">
        <f t="shared" si="1"/>
        <v>19.05566969502279</v>
      </c>
      <c r="R14" s="29">
        <v>33.333333333333336</v>
      </c>
    </row>
    <row r="15" spans="1:18" x14ac:dyDescent="0.25">
      <c r="A15" t="s">
        <v>15</v>
      </c>
      <c r="B15" s="29">
        <v>225</v>
      </c>
      <c r="C15">
        <v>2</v>
      </c>
      <c r="D15" t="s">
        <v>13</v>
      </c>
      <c r="E15" s="19">
        <v>20</v>
      </c>
      <c r="F15" s="32">
        <v>20</v>
      </c>
      <c r="G15">
        <v>18</v>
      </c>
      <c r="H15">
        <v>18</v>
      </c>
      <c r="I15">
        <v>12</v>
      </c>
      <c r="J15">
        <v>22</v>
      </c>
      <c r="K15">
        <f t="shared" si="2"/>
        <v>70</v>
      </c>
      <c r="L15" s="29">
        <f t="shared" si="0"/>
        <v>12</v>
      </c>
      <c r="M15" s="29">
        <f t="shared" si="0"/>
        <v>12</v>
      </c>
      <c r="N15" s="29">
        <f t="shared" si="0"/>
        <v>8</v>
      </c>
      <c r="O15" s="29">
        <f t="shared" si="0"/>
        <v>14.666666666666666</v>
      </c>
      <c r="P15" s="29">
        <f t="shared" si="3"/>
        <v>11.666666666666666</v>
      </c>
      <c r="Q15" s="29">
        <f t="shared" si="1"/>
        <v>23.560603574958101</v>
      </c>
      <c r="R15" s="29">
        <v>8.6666666666666661</v>
      </c>
    </row>
    <row r="16" spans="1:18" x14ac:dyDescent="0.25">
      <c r="A16" t="s">
        <v>15</v>
      </c>
      <c r="B16" s="29">
        <v>226</v>
      </c>
      <c r="C16">
        <v>2</v>
      </c>
      <c r="D16" t="s">
        <v>9</v>
      </c>
      <c r="E16" s="19">
        <v>80</v>
      </c>
      <c r="F16" s="32">
        <v>80</v>
      </c>
      <c r="G16">
        <v>60</v>
      </c>
      <c r="H16">
        <v>47</v>
      </c>
      <c r="I16">
        <v>57</v>
      </c>
      <c r="J16">
        <v>48</v>
      </c>
      <c r="K16">
        <f t="shared" si="2"/>
        <v>212</v>
      </c>
      <c r="L16" s="29">
        <f t="shared" si="0"/>
        <v>40</v>
      </c>
      <c r="M16" s="29">
        <f t="shared" si="0"/>
        <v>31.333333333333332</v>
      </c>
      <c r="N16" s="29">
        <f t="shared" si="0"/>
        <v>38</v>
      </c>
      <c r="O16" s="29">
        <f t="shared" si="0"/>
        <v>32</v>
      </c>
      <c r="P16" s="29">
        <f t="shared" si="3"/>
        <v>35.333333333333336</v>
      </c>
      <c r="Q16" s="29">
        <f t="shared" si="1"/>
        <v>12.227812638505497</v>
      </c>
      <c r="R16" s="29">
        <v>33.333333333333336</v>
      </c>
    </row>
    <row r="17" spans="1:18" x14ac:dyDescent="0.25">
      <c r="A17" t="s">
        <v>15</v>
      </c>
      <c r="B17" s="29">
        <v>227</v>
      </c>
      <c r="C17">
        <v>2</v>
      </c>
      <c r="D17" t="s">
        <v>9</v>
      </c>
      <c r="E17" s="19">
        <v>10</v>
      </c>
      <c r="F17" s="32">
        <v>10</v>
      </c>
      <c r="G17">
        <v>9</v>
      </c>
      <c r="H17">
        <v>9</v>
      </c>
      <c r="I17">
        <v>9</v>
      </c>
      <c r="J17">
        <v>6</v>
      </c>
      <c r="K17">
        <f t="shared" si="2"/>
        <v>33</v>
      </c>
      <c r="L17" s="29">
        <f t="shared" si="0"/>
        <v>6</v>
      </c>
      <c r="M17" s="29">
        <f t="shared" si="0"/>
        <v>6</v>
      </c>
      <c r="N17" s="29">
        <f t="shared" si="0"/>
        <v>6</v>
      </c>
      <c r="O17" s="29">
        <f t="shared" si="0"/>
        <v>4</v>
      </c>
      <c r="P17" s="29">
        <f t="shared" si="3"/>
        <v>5.5</v>
      </c>
      <c r="Q17" s="29">
        <f t="shared" si="1"/>
        <v>18.181818181818183</v>
      </c>
      <c r="R17" s="29">
        <v>4</v>
      </c>
    </row>
    <row r="18" spans="1:18" x14ac:dyDescent="0.25">
      <c r="A18" t="s">
        <v>15</v>
      </c>
      <c r="B18" s="29">
        <v>228</v>
      </c>
      <c r="C18">
        <v>2</v>
      </c>
      <c r="D18" t="s">
        <v>9</v>
      </c>
      <c r="E18" s="19">
        <v>40</v>
      </c>
      <c r="F18" s="32">
        <v>40</v>
      </c>
      <c r="G18">
        <v>38</v>
      </c>
      <c r="H18">
        <v>27</v>
      </c>
      <c r="I18">
        <v>27</v>
      </c>
      <c r="J18">
        <v>30</v>
      </c>
      <c r="K18">
        <f t="shared" si="2"/>
        <v>122</v>
      </c>
      <c r="L18" s="29">
        <f t="shared" si="0"/>
        <v>25.333333333333332</v>
      </c>
      <c r="M18" s="29">
        <f t="shared" si="0"/>
        <v>18</v>
      </c>
      <c r="N18" s="29">
        <f t="shared" si="0"/>
        <v>18</v>
      </c>
      <c r="O18" s="29">
        <f t="shared" si="0"/>
        <v>20</v>
      </c>
      <c r="P18" s="29">
        <f t="shared" si="3"/>
        <v>20.333333333333332</v>
      </c>
      <c r="Q18" s="29">
        <f t="shared" si="1"/>
        <v>17.036565320349666</v>
      </c>
      <c r="R18" s="29">
        <v>17.333333333333332</v>
      </c>
    </row>
    <row r="19" spans="1:18" x14ac:dyDescent="0.25">
      <c r="A19" t="s">
        <v>15</v>
      </c>
      <c r="B19" s="29">
        <v>411</v>
      </c>
      <c r="C19">
        <v>3</v>
      </c>
      <c r="D19" t="s">
        <v>13</v>
      </c>
      <c r="E19" s="13">
        <v>80</v>
      </c>
      <c r="F19" s="32">
        <v>60</v>
      </c>
      <c r="G19">
        <v>53</v>
      </c>
      <c r="H19">
        <v>56</v>
      </c>
      <c r="I19">
        <v>54</v>
      </c>
      <c r="J19">
        <v>54</v>
      </c>
      <c r="K19">
        <f t="shared" si="2"/>
        <v>217</v>
      </c>
      <c r="L19" s="29">
        <f t="shared" ref="L19:O34" si="4">G19/(6*0.25)</f>
        <v>35.333333333333336</v>
      </c>
      <c r="M19" s="29">
        <f t="shared" si="4"/>
        <v>37.333333333333336</v>
      </c>
      <c r="N19" s="29">
        <f t="shared" si="4"/>
        <v>36</v>
      </c>
      <c r="O19" s="29">
        <f t="shared" si="4"/>
        <v>36</v>
      </c>
      <c r="P19" s="29">
        <f t="shared" si="3"/>
        <v>36.166666666666664</v>
      </c>
      <c r="Q19" s="29">
        <f t="shared" si="1"/>
        <v>2.3194575838005385</v>
      </c>
      <c r="R19" s="29">
        <v>37.333333333333336</v>
      </c>
    </row>
    <row r="20" spans="1:18" x14ac:dyDescent="0.25">
      <c r="A20" t="s">
        <v>15</v>
      </c>
      <c r="B20" s="29">
        <v>412</v>
      </c>
      <c r="C20">
        <v>3</v>
      </c>
      <c r="D20" t="s">
        <v>9</v>
      </c>
      <c r="E20" s="13">
        <v>80</v>
      </c>
      <c r="F20" s="32">
        <v>80</v>
      </c>
      <c r="G20">
        <v>66</v>
      </c>
      <c r="H20">
        <v>65</v>
      </c>
      <c r="I20">
        <v>75</v>
      </c>
      <c r="J20">
        <v>65</v>
      </c>
      <c r="K20">
        <f t="shared" si="2"/>
        <v>271</v>
      </c>
      <c r="L20" s="29">
        <f t="shared" si="4"/>
        <v>44</v>
      </c>
      <c r="M20" s="29">
        <f t="shared" si="4"/>
        <v>43.333333333333336</v>
      </c>
      <c r="N20" s="29">
        <f t="shared" si="4"/>
        <v>50</v>
      </c>
      <c r="O20" s="29">
        <f t="shared" si="4"/>
        <v>43.333333333333336</v>
      </c>
      <c r="P20" s="29">
        <f t="shared" si="3"/>
        <v>45.166666666666664</v>
      </c>
      <c r="Q20" s="29">
        <f t="shared" si="1"/>
        <v>7.1679224031160933</v>
      </c>
      <c r="R20" s="29">
        <v>57.333333333333336</v>
      </c>
    </row>
    <row r="21" spans="1:18" x14ac:dyDescent="0.25">
      <c r="A21" t="s">
        <v>15</v>
      </c>
      <c r="B21" s="29">
        <v>413</v>
      </c>
      <c r="C21">
        <v>3</v>
      </c>
      <c r="D21" t="s">
        <v>13</v>
      </c>
      <c r="E21" s="13">
        <v>10</v>
      </c>
      <c r="F21" s="32">
        <v>10</v>
      </c>
      <c r="G21">
        <v>16</v>
      </c>
      <c r="H21">
        <v>14</v>
      </c>
      <c r="I21">
        <v>13</v>
      </c>
      <c r="J21">
        <v>17</v>
      </c>
      <c r="K21">
        <f t="shared" si="2"/>
        <v>60</v>
      </c>
      <c r="L21" s="29">
        <f t="shared" si="4"/>
        <v>10.666666666666666</v>
      </c>
      <c r="M21" s="29">
        <f t="shared" si="4"/>
        <v>9.3333333333333339</v>
      </c>
      <c r="N21" s="29">
        <f t="shared" si="4"/>
        <v>8.6666666666666661</v>
      </c>
      <c r="O21" s="29">
        <f t="shared" si="4"/>
        <v>11.333333333333334</v>
      </c>
      <c r="P21" s="29">
        <f t="shared" si="3"/>
        <v>10</v>
      </c>
      <c r="Q21" s="29">
        <f t="shared" si="1"/>
        <v>12.171612389003709</v>
      </c>
      <c r="R21" s="29">
        <v>10</v>
      </c>
    </row>
    <row r="22" spans="1:18" x14ac:dyDescent="0.25">
      <c r="A22" t="s">
        <v>15</v>
      </c>
      <c r="B22" s="29">
        <v>414</v>
      </c>
      <c r="C22">
        <v>3</v>
      </c>
      <c r="D22" t="s">
        <v>9</v>
      </c>
      <c r="E22" s="13">
        <v>10</v>
      </c>
      <c r="F22" s="32">
        <v>10</v>
      </c>
      <c r="G22">
        <v>8</v>
      </c>
      <c r="H22">
        <v>11</v>
      </c>
      <c r="I22">
        <v>11</v>
      </c>
      <c r="J22">
        <v>6</v>
      </c>
      <c r="K22">
        <f t="shared" si="2"/>
        <v>36</v>
      </c>
      <c r="L22" s="29">
        <f t="shared" si="4"/>
        <v>5.333333333333333</v>
      </c>
      <c r="M22" s="29">
        <f t="shared" si="4"/>
        <v>7.333333333333333</v>
      </c>
      <c r="N22" s="29">
        <f t="shared" si="4"/>
        <v>7.333333333333333</v>
      </c>
      <c r="O22" s="29">
        <f t="shared" si="4"/>
        <v>4</v>
      </c>
      <c r="P22" s="29">
        <f t="shared" si="3"/>
        <v>6</v>
      </c>
      <c r="Q22" s="29">
        <f t="shared" si="1"/>
        <v>27.216552697590867</v>
      </c>
      <c r="R22" s="29">
        <v>11.333333333333334</v>
      </c>
    </row>
    <row r="23" spans="1:18" x14ac:dyDescent="0.25">
      <c r="A23" t="s">
        <v>15</v>
      </c>
      <c r="B23" s="29">
        <v>415</v>
      </c>
      <c r="C23">
        <v>3</v>
      </c>
      <c r="D23" t="s">
        <v>13</v>
      </c>
      <c r="E23" s="13">
        <v>40</v>
      </c>
      <c r="F23" s="32">
        <v>40</v>
      </c>
      <c r="G23">
        <v>42</v>
      </c>
      <c r="H23">
        <v>38</v>
      </c>
      <c r="I23">
        <v>40</v>
      </c>
      <c r="J23">
        <v>43</v>
      </c>
      <c r="K23">
        <f t="shared" si="2"/>
        <v>163</v>
      </c>
      <c r="L23" s="29">
        <f t="shared" si="4"/>
        <v>28</v>
      </c>
      <c r="M23" s="29">
        <f t="shared" si="4"/>
        <v>25.333333333333332</v>
      </c>
      <c r="N23" s="29">
        <f t="shared" si="4"/>
        <v>26.666666666666668</v>
      </c>
      <c r="O23" s="29">
        <f t="shared" si="4"/>
        <v>28.666666666666668</v>
      </c>
      <c r="P23" s="29">
        <f t="shared" si="3"/>
        <v>27.166666666666668</v>
      </c>
      <c r="Q23" s="29">
        <f t="shared" si="1"/>
        <v>5.4413638837014622</v>
      </c>
      <c r="R23" s="29">
        <v>24</v>
      </c>
    </row>
    <row r="24" spans="1:18" x14ac:dyDescent="0.25">
      <c r="A24" t="s">
        <v>15</v>
      </c>
      <c r="B24" s="29">
        <v>416</v>
      </c>
      <c r="C24">
        <v>3</v>
      </c>
      <c r="D24" t="s">
        <v>9</v>
      </c>
      <c r="E24" s="13">
        <v>20</v>
      </c>
      <c r="F24" s="32">
        <v>20</v>
      </c>
      <c r="G24">
        <v>17</v>
      </c>
      <c r="H24">
        <v>9</v>
      </c>
      <c r="I24">
        <v>23</v>
      </c>
      <c r="J24">
        <v>10</v>
      </c>
      <c r="K24">
        <f t="shared" si="2"/>
        <v>59</v>
      </c>
      <c r="L24" s="29">
        <f t="shared" si="4"/>
        <v>11.333333333333334</v>
      </c>
      <c r="M24" s="29">
        <f t="shared" si="4"/>
        <v>6</v>
      </c>
      <c r="N24" s="29">
        <f t="shared" si="4"/>
        <v>15.333333333333334</v>
      </c>
      <c r="O24" s="29">
        <f t="shared" si="4"/>
        <v>6.666666666666667</v>
      </c>
      <c r="P24" s="29">
        <f t="shared" si="3"/>
        <v>9.8333333333333339</v>
      </c>
      <c r="Q24" s="29">
        <f t="shared" si="1"/>
        <v>44.414110750358297</v>
      </c>
      <c r="R24" s="29">
        <v>15.333333333333334</v>
      </c>
    </row>
    <row r="25" spans="1:18" x14ac:dyDescent="0.25">
      <c r="A25" t="s">
        <v>15</v>
      </c>
      <c r="B25" s="29">
        <v>417</v>
      </c>
      <c r="C25">
        <v>3</v>
      </c>
      <c r="D25" t="s">
        <v>13</v>
      </c>
      <c r="E25" s="13">
        <v>20</v>
      </c>
      <c r="F25" s="32">
        <v>20</v>
      </c>
      <c r="G25">
        <v>14</v>
      </c>
      <c r="H25">
        <v>23</v>
      </c>
      <c r="I25">
        <v>16</v>
      </c>
      <c r="J25">
        <v>18</v>
      </c>
      <c r="K25">
        <f t="shared" si="2"/>
        <v>71</v>
      </c>
      <c r="L25" s="29">
        <f t="shared" si="4"/>
        <v>9.3333333333333339</v>
      </c>
      <c r="M25" s="29">
        <f t="shared" si="4"/>
        <v>15.333333333333334</v>
      </c>
      <c r="N25" s="29">
        <f t="shared" si="4"/>
        <v>10.666666666666666</v>
      </c>
      <c r="O25" s="29">
        <f t="shared" si="4"/>
        <v>12</v>
      </c>
      <c r="P25" s="29">
        <f t="shared" si="3"/>
        <v>11.833333333333334</v>
      </c>
      <c r="Q25" s="29">
        <f t="shared" si="1"/>
        <v>21.758930002359516</v>
      </c>
      <c r="R25" s="29">
        <v>15.333333333333334</v>
      </c>
    </row>
    <row r="26" spans="1:18" x14ac:dyDescent="0.25">
      <c r="A26" t="s">
        <v>15</v>
      </c>
      <c r="B26" s="29">
        <v>418</v>
      </c>
      <c r="C26">
        <v>3</v>
      </c>
      <c r="D26" t="s">
        <v>9</v>
      </c>
      <c r="E26" s="13">
        <v>40</v>
      </c>
      <c r="F26" s="32">
        <v>40</v>
      </c>
      <c r="G26">
        <v>35</v>
      </c>
      <c r="H26">
        <v>25</v>
      </c>
      <c r="I26">
        <v>20</v>
      </c>
      <c r="J26">
        <v>26</v>
      </c>
      <c r="K26">
        <f t="shared" si="2"/>
        <v>106</v>
      </c>
      <c r="L26" s="29">
        <f t="shared" si="4"/>
        <v>23.333333333333332</v>
      </c>
      <c r="M26" s="29">
        <f t="shared" si="4"/>
        <v>16.666666666666668</v>
      </c>
      <c r="N26" s="29">
        <f t="shared" si="4"/>
        <v>13.333333333333334</v>
      </c>
      <c r="O26" s="29">
        <f t="shared" si="4"/>
        <v>17.333333333333332</v>
      </c>
      <c r="P26" s="29">
        <f t="shared" si="3"/>
        <v>17.666666666666668</v>
      </c>
      <c r="Q26" s="29">
        <f t="shared" si="1"/>
        <v>23.566030182635412</v>
      </c>
      <c r="R26" s="29">
        <v>16</v>
      </c>
    </row>
    <row r="27" spans="1:18" x14ac:dyDescent="0.25">
      <c r="A27" t="s">
        <v>15</v>
      </c>
      <c r="B27" s="29">
        <v>421</v>
      </c>
      <c r="C27">
        <v>4</v>
      </c>
      <c r="D27" t="s">
        <v>9</v>
      </c>
      <c r="E27" s="13">
        <v>10</v>
      </c>
      <c r="F27" s="32">
        <v>10</v>
      </c>
      <c r="G27">
        <v>9</v>
      </c>
      <c r="H27">
        <v>5</v>
      </c>
      <c r="I27">
        <v>5</v>
      </c>
      <c r="J27">
        <v>11</v>
      </c>
      <c r="K27">
        <f t="shared" si="2"/>
        <v>30</v>
      </c>
      <c r="L27" s="29">
        <f t="shared" si="4"/>
        <v>6</v>
      </c>
      <c r="M27" s="29">
        <f t="shared" si="4"/>
        <v>3.3333333333333335</v>
      </c>
      <c r="N27" s="29">
        <f t="shared" si="4"/>
        <v>3.3333333333333335</v>
      </c>
      <c r="O27" s="29">
        <f t="shared" si="4"/>
        <v>7.333333333333333</v>
      </c>
      <c r="P27" s="29">
        <f t="shared" si="3"/>
        <v>5</v>
      </c>
      <c r="Q27" s="29">
        <f t="shared" si="1"/>
        <v>40</v>
      </c>
      <c r="R27" s="29">
        <v>4</v>
      </c>
    </row>
    <row r="28" spans="1:18" x14ac:dyDescent="0.25">
      <c r="A28" t="s">
        <v>15</v>
      </c>
      <c r="B28" s="29">
        <v>422</v>
      </c>
      <c r="C28">
        <v>4</v>
      </c>
      <c r="D28" t="s">
        <v>9</v>
      </c>
      <c r="E28" s="13">
        <v>40</v>
      </c>
      <c r="F28" s="32">
        <v>40</v>
      </c>
      <c r="G28">
        <v>33</v>
      </c>
      <c r="H28">
        <v>38</v>
      </c>
      <c r="I28">
        <v>30</v>
      </c>
      <c r="J28">
        <v>21</v>
      </c>
      <c r="K28">
        <f t="shared" si="2"/>
        <v>122</v>
      </c>
      <c r="L28" s="29">
        <f t="shared" si="4"/>
        <v>22</v>
      </c>
      <c r="M28" s="29">
        <f t="shared" si="4"/>
        <v>25.333333333333332</v>
      </c>
      <c r="N28" s="29">
        <f t="shared" si="4"/>
        <v>20</v>
      </c>
      <c r="O28" s="29">
        <f t="shared" si="4"/>
        <v>14</v>
      </c>
      <c r="P28" s="29">
        <f t="shared" si="3"/>
        <v>20.333333333333332</v>
      </c>
      <c r="Q28" s="29">
        <f t="shared" si="1"/>
        <v>23.414519437845449</v>
      </c>
      <c r="R28" s="29">
        <v>25.333333333333332</v>
      </c>
    </row>
    <row r="29" spans="1:18" x14ac:dyDescent="0.25">
      <c r="A29" t="s">
        <v>15</v>
      </c>
      <c r="B29" s="29">
        <v>423</v>
      </c>
      <c r="C29">
        <v>4</v>
      </c>
      <c r="D29" t="s">
        <v>13</v>
      </c>
      <c r="E29" s="13">
        <v>10</v>
      </c>
      <c r="F29" s="32">
        <v>10</v>
      </c>
      <c r="G29">
        <v>12</v>
      </c>
      <c r="H29">
        <v>17</v>
      </c>
      <c r="I29">
        <v>14</v>
      </c>
      <c r="J29">
        <v>11</v>
      </c>
      <c r="K29">
        <f t="shared" si="2"/>
        <v>54</v>
      </c>
      <c r="L29" s="29">
        <f t="shared" si="4"/>
        <v>8</v>
      </c>
      <c r="M29" s="29">
        <f t="shared" si="4"/>
        <v>11.333333333333334</v>
      </c>
      <c r="N29" s="29">
        <f t="shared" si="4"/>
        <v>9.3333333333333339</v>
      </c>
      <c r="O29" s="29">
        <f t="shared" si="4"/>
        <v>7.333333333333333</v>
      </c>
      <c r="P29" s="29">
        <f t="shared" si="3"/>
        <v>9</v>
      </c>
      <c r="Q29" s="29">
        <f t="shared" si="1"/>
        <v>19.598157859737626</v>
      </c>
      <c r="R29" s="29">
        <v>11.333333333333334</v>
      </c>
    </row>
    <row r="30" spans="1:18" x14ac:dyDescent="0.25">
      <c r="A30" t="s">
        <v>15</v>
      </c>
      <c r="B30" s="29">
        <v>424</v>
      </c>
      <c r="C30">
        <v>4</v>
      </c>
      <c r="D30" t="s">
        <v>13</v>
      </c>
      <c r="E30" s="13">
        <v>40</v>
      </c>
      <c r="F30" s="32">
        <v>40</v>
      </c>
      <c r="G30">
        <v>36</v>
      </c>
      <c r="H30">
        <v>38</v>
      </c>
      <c r="I30">
        <v>35</v>
      </c>
      <c r="J30">
        <v>29</v>
      </c>
      <c r="K30">
        <f t="shared" si="2"/>
        <v>138</v>
      </c>
      <c r="L30" s="29">
        <f t="shared" si="4"/>
        <v>24</v>
      </c>
      <c r="M30" s="29">
        <f t="shared" si="4"/>
        <v>25.333333333333332</v>
      </c>
      <c r="N30" s="29">
        <f t="shared" si="4"/>
        <v>23.333333333333332</v>
      </c>
      <c r="O30" s="29">
        <f t="shared" si="4"/>
        <v>19.333333333333332</v>
      </c>
      <c r="P30" s="29">
        <f t="shared" si="3"/>
        <v>23</v>
      </c>
      <c r="Q30" s="29">
        <f t="shared" si="1"/>
        <v>11.226038684659182</v>
      </c>
      <c r="R30" s="29">
        <v>25.333333333333332</v>
      </c>
    </row>
    <row r="31" spans="1:18" x14ac:dyDescent="0.25">
      <c r="A31" t="s">
        <v>15</v>
      </c>
      <c r="B31" s="29">
        <v>425</v>
      </c>
      <c r="C31">
        <v>4</v>
      </c>
      <c r="D31" t="s">
        <v>9</v>
      </c>
      <c r="E31" s="13">
        <v>80</v>
      </c>
      <c r="F31" s="32">
        <v>80</v>
      </c>
      <c r="G31">
        <v>57</v>
      </c>
      <c r="H31">
        <v>54</v>
      </c>
      <c r="I31">
        <v>64</v>
      </c>
      <c r="J31">
        <v>63</v>
      </c>
      <c r="K31">
        <f t="shared" si="2"/>
        <v>238</v>
      </c>
      <c r="L31" s="29">
        <f t="shared" si="4"/>
        <v>38</v>
      </c>
      <c r="M31" s="29">
        <f t="shared" si="4"/>
        <v>36</v>
      </c>
      <c r="N31" s="29">
        <f t="shared" si="4"/>
        <v>42.666666666666664</v>
      </c>
      <c r="O31" s="29">
        <f t="shared" si="4"/>
        <v>42</v>
      </c>
      <c r="P31" s="29">
        <f t="shared" si="3"/>
        <v>39.666666666666664</v>
      </c>
      <c r="Q31" s="29">
        <f t="shared" si="1"/>
        <v>8.0602210475844007</v>
      </c>
      <c r="R31" s="29">
        <v>40.666666666666664</v>
      </c>
    </row>
    <row r="32" spans="1:18" x14ac:dyDescent="0.25">
      <c r="A32" t="s">
        <v>15</v>
      </c>
      <c r="B32" s="29">
        <v>426</v>
      </c>
      <c r="C32">
        <v>4</v>
      </c>
      <c r="D32" t="s">
        <v>13</v>
      </c>
      <c r="E32" s="13">
        <v>80</v>
      </c>
      <c r="F32" s="32">
        <v>60</v>
      </c>
      <c r="G32">
        <v>59</v>
      </c>
      <c r="H32">
        <v>48</v>
      </c>
      <c r="I32">
        <v>51</v>
      </c>
      <c r="J32">
        <v>51</v>
      </c>
      <c r="K32">
        <f t="shared" si="2"/>
        <v>209</v>
      </c>
      <c r="L32" s="29">
        <f t="shared" si="4"/>
        <v>39.333333333333336</v>
      </c>
      <c r="M32" s="29">
        <f t="shared" si="4"/>
        <v>32</v>
      </c>
      <c r="N32" s="29">
        <f t="shared" si="4"/>
        <v>34</v>
      </c>
      <c r="O32" s="29">
        <f t="shared" si="4"/>
        <v>34</v>
      </c>
      <c r="P32" s="29">
        <f t="shared" si="3"/>
        <v>34.833333333333336</v>
      </c>
      <c r="Q32" s="29">
        <f t="shared" si="1"/>
        <v>9.0277331407240275</v>
      </c>
      <c r="R32" s="29">
        <v>34</v>
      </c>
    </row>
    <row r="33" spans="1:18" x14ac:dyDescent="0.25">
      <c r="A33" t="s">
        <v>15</v>
      </c>
      <c r="B33" s="29">
        <v>427</v>
      </c>
      <c r="C33">
        <v>4</v>
      </c>
      <c r="D33" t="s">
        <v>13</v>
      </c>
      <c r="E33" s="13">
        <v>20</v>
      </c>
      <c r="F33" s="32">
        <v>20</v>
      </c>
      <c r="G33">
        <v>18</v>
      </c>
      <c r="H33">
        <v>21</v>
      </c>
      <c r="I33">
        <v>17</v>
      </c>
      <c r="J33">
        <v>19</v>
      </c>
      <c r="K33">
        <f t="shared" si="2"/>
        <v>75</v>
      </c>
      <c r="L33" s="29">
        <f t="shared" si="4"/>
        <v>12</v>
      </c>
      <c r="M33" s="29">
        <f t="shared" si="4"/>
        <v>14</v>
      </c>
      <c r="N33" s="29">
        <f t="shared" si="4"/>
        <v>11.333333333333334</v>
      </c>
      <c r="O33" s="29">
        <f t="shared" si="4"/>
        <v>12.666666666666666</v>
      </c>
      <c r="P33" s="29">
        <f t="shared" si="3"/>
        <v>12.5</v>
      </c>
      <c r="Q33" s="29">
        <f t="shared" si="1"/>
        <v>9.1084006808529754</v>
      </c>
      <c r="R33" s="29">
        <v>13.333333333333334</v>
      </c>
    </row>
    <row r="34" spans="1:18" x14ac:dyDescent="0.25">
      <c r="A34" t="s">
        <v>15</v>
      </c>
      <c r="B34" s="29">
        <v>428</v>
      </c>
      <c r="C34">
        <v>4</v>
      </c>
      <c r="D34" t="s">
        <v>9</v>
      </c>
      <c r="E34" s="13">
        <v>20</v>
      </c>
      <c r="F34" s="32">
        <v>20</v>
      </c>
      <c r="G34">
        <v>12</v>
      </c>
      <c r="H34">
        <v>11</v>
      </c>
      <c r="I34">
        <v>11</v>
      </c>
      <c r="J34">
        <v>13</v>
      </c>
      <c r="K34">
        <f t="shared" si="2"/>
        <v>47</v>
      </c>
      <c r="L34" s="29">
        <f t="shared" si="4"/>
        <v>8</v>
      </c>
      <c r="M34" s="29">
        <f t="shared" si="4"/>
        <v>7.333333333333333</v>
      </c>
      <c r="N34" s="29">
        <f t="shared" si="4"/>
        <v>7.333333333333333</v>
      </c>
      <c r="O34" s="29">
        <f t="shared" si="4"/>
        <v>8.6666666666666661</v>
      </c>
      <c r="P34" s="29">
        <f t="shared" si="3"/>
        <v>7.833333333333333</v>
      </c>
      <c r="Q34" s="29">
        <f t="shared" si="1"/>
        <v>8.1483158106922389</v>
      </c>
      <c r="R34" s="29">
        <v>6.666666666666667</v>
      </c>
    </row>
  </sheetData>
  <mergeCells count="2">
    <mergeCell ref="G1:K1"/>
    <mergeCell ref="L1:P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09C27-0D29-46B2-A9D6-C7BE533135DD}">
  <dimension ref="A1:AD42"/>
  <sheetViews>
    <sheetView topLeftCell="F1" workbookViewId="0">
      <selection activeCell="L1" sqref="L1:X1048576"/>
    </sheetView>
  </sheetViews>
  <sheetFormatPr defaultRowHeight="15" x14ac:dyDescent="0.25"/>
  <cols>
    <col min="1" max="5" width="9.140625" style="35"/>
    <col min="6" max="6" width="10.7109375" style="35" customWidth="1"/>
    <col min="7" max="7" width="11.7109375" style="35" customWidth="1"/>
    <col min="8" max="11" width="9.140625" style="35"/>
    <col min="25" max="261" width="9.140625" style="35"/>
    <col min="262" max="262" width="10.7109375" style="35" customWidth="1"/>
    <col min="263" max="263" width="11.7109375" style="35" customWidth="1"/>
    <col min="264" max="517" width="9.140625" style="35"/>
    <col min="518" max="518" width="10.7109375" style="35" customWidth="1"/>
    <col min="519" max="519" width="11.7109375" style="35" customWidth="1"/>
    <col min="520" max="773" width="9.140625" style="35"/>
    <col min="774" max="774" width="10.7109375" style="35" customWidth="1"/>
    <col min="775" max="775" width="11.7109375" style="35" customWidth="1"/>
    <col min="776" max="1029" width="9.140625" style="35"/>
    <col min="1030" max="1030" width="10.7109375" style="35" customWidth="1"/>
    <col min="1031" max="1031" width="11.7109375" style="35" customWidth="1"/>
    <col min="1032" max="1285" width="9.140625" style="35"/>
    <col min="1286" max="1286" width="10.7109375" style="35" customWidth="1"/>
    <col min="1287" max="1287" width="11.7109375" style="35" customWidth="1"/>
    <col min="1288" max="1541" width="9.140625" style="35"/>
    <col min="1542" max="1542" width="10.7109375" style="35" customWidth="1"/>
    <col min="1543" max="1543" width="11.7109375" style="35" customWidth="1"/>
    <col min="1544" max="1797" width="9.140625" style="35"/>
    <col min="1798" max="1798" width="10.7109375" style="35" customWidth="1"/>
    <col min="1799" max="1799" width="11.7109375" style="35" customWidth="1"/>
    <col min="1800" max="2053" width="9.140625" style="35"/>
    <col min="2054" max="2054" width="10.7109375" style="35" customWidth="1"/>
    <col min="2055" max="2055" width="11.7109375" style="35" customWidth="1"/>
    <col min="2056" max="2309" width="9.140625" style="35"/>
    <col min="2310" max="2310" width="10.7109375" style="35" customWidth="1"/>
    <col min="2311" max="2311" width="11.7109375" style="35" customWidth="1"/>
    <col min="2312" max="2565" width="9.140625" style="35"/>
    <col min="2566" max="2566" width="10.7109375" style="35" customWidth="1"/>
    <col min="2567" max="2567" width="11.7109375" style="35" customWidth="1"/>
    <col min="2568" max="2821" width="9.140625" style="35"/>
    <col min="2822" max="2822" width="10.7109375" style="35" customWidth="1"/>
    <col min="2823" max="2823" width="11.7109375" style="35" customWidth="1"/>
    <col min="2824" max="3077" width="9.140625" style="35"/>
    <col min="3078" max="3078" width="10.7109375" style="35" customWidth="1"/>
    <col min="3079" max="3079" width="11.7109375" style="35" customWidth="1"/>
    <col min="3080" max="3333" width="9.140625" style="35"/>
    <col min="3334" max="3334" width="10.7109375" style="35" customWidth="1"/>
    <col min="3335" max="3335" width="11.7109375" style="35" customWidth="1"/>
    <col min="3336" max="3589" width="9.140625" style="35"/>
    <col min="3590" max="3590" width="10.7109375" style="35" customWidth="1"/>
    <col min="3591" max="3591" width="11.7109375" style="35" customWidth="1"/>
    <col min="3592" max="3845" width="9.140625" style="35"/>
    <col min="3846" max="3846" width="10.7109375" style="35" customWidth="1"/>
    <col min="3847" max="3847" width="11.7109375" style="35" customWidth="1"/>
    <col min="3848" max="4101" width="9.140625" style="35"/>
    <col min="4102" max="4102" width="10.7109375" style="35" customWidth="1"/>
    <col min="4103" max="4103" width="11.7109375" style="35" customWidth="1"/>
    <col min="4104" max="4357" width="9.140625" style="35"/>
    <col min="4358" max="4358" width="10.7109375" style="35" customWidth="1"/>
    <col min="4359" max="4359" width="11.7109375" style="35" customWidth="1"/>
    <col min="4360" max="4613" width="9.140625" style="35"/>
    <col min="4614" max="4614" width="10.7109375" style="35" customWidth="1"/>
    <col min="4615" max="4615" width="11.7109375" style="35" customWidth="1"/>
    <col min="4616" max="4869" width="9.140625" style="35"/>
    <col min="4870" max="4870" width="10.7109375" style="35" customWidth="1"/>
    <col min="4871" max="4871" width="11.7109375" style="35" customWidth="1"/>
    <col min="4872" max="5125" width="9.140625" style="35"/>
    <col min="5126" max="5126" width="10.7109375" style="35" customWidth="1"/>
    <col min="5127" max="5127" width="11.7109375" style="35" customWidth="1"/>
    <col min="5128" max="5381" width="9.140625" style="35"/>
    <col min="5382" max="5382" width="10.7109375" style="35" customWidth="1"/>
    <col min="5383" max="5383" width="11.7109375" style="35" customWidth="1"/>
    <col min="5384" max="5637" width="9.140625" style="35"/>
    <col min="5638" max="5638" width="10.7109375" style="35" customWidth="1"/>
    <col min="5639" max="5639" width="11.7109375" style="35" customWidth="1"/>
    <col min="5640" max="5893" width="9.140625" style="35"/>
    <col min="5894" max="5894" width="10.7109375" style="35" customWidth="1"/>
    <col min="5895" max="5895" width="11.7109375" style="35" customWidth="1"/>
    <col min="5896" max="6149" width="9.140625" style="35"/>
    <col min="6150" max="6150" width="10.7109375" style="35" customWidth="1"/>
    <col min="6151" max="6151" width="11.7109375" style="35" customWidth="1"/>
    <col min="6152" max="6405" width="9.140625" style="35"/>
    <col min="6406" max="6406" width="10.7109375" style="35" customWidth="1"/>
    <col min="6407" max="6407" width="11.7109375" style="35" customWidth="1"/>
    <col min="6408" max="6661" width="9.140625" style="35"/>
    <col min="6662" max="6662" width="10.7109375" style="35" customWidth="1"/>
    <col min="6663" max="6663" width="11.7109375" style="35" customWidth="1"/>
    <col min="6664" max="6917" width="9.140625" style="35"/>
    <col min="6918" max="6918" width="10.7109375" style="35" customWidth="1"/>
    <col min="6919" max="6919" width="11.7109375" style="35" customWidth="1"/>
    <col min="6920" max="7173" width="9.140625" style="35"/>
    <col min="7174" max="7174" width="10.7109375" style="35" customWidth="1"/>
    <col min="7175" max="7175" width="11.7109375" style="35" customWidth="1"/>
    <col min="7176" max="7429" width="9.140625" style="35"/>
    <col min="7430" max="7430" width="10.7109375" style="35" customWidth="1"/>
    <col min="7431" max="7431" width="11.7109375" style="35" customWidth="1"/>
    <col min="7432" max="7685" width="9.140625" style="35"/>
    <col min="7686" max="7686" width="10.7109375" style="35" customWidth="1"/>
    <col min="7687" max="7687" width="11.7109375" style="35" customWidth="1"/>
    <col min="7688" max="7941" width="9.140625" style="35"/>
    <col min="7942" max="7942" width="10.7109375" style="35" customWidth="1"/>
    <col min="7943" max="7943" width="11.7109375" style="35" customWidth="1"/>
    <col min="7944" max="8197" width="9.140625" style="35"/>
    <col min="8198" max="8198" width="10.7109375" style="35" customWidth="1"/>
    <col min="8199" max="8199" width="11.7109375" style="35" customWidth="1"/>
    <col min="8200" max="8453" width="9.140625" style="35"/>
    <col min="8454" max="8454" width="10.7109375" style="35" customWidth="1"/>
    <col min="8455" max="8455" width="11.7109375" style="35" customWidth="1"/>
    <col min="8456" max="8709" width="9.140625" style="35"/>
    <col min="8710" max="8710" width="10.7109375" style="35" customWidth="1"/>
    <col min="8711" max="8711" width="11.7109375" style="35" customWidth="1"/>
    <col min="8712" max="8965" width="9.140625" style="35"/>
    <col min="8966" max="8966" width="10.7109375" style="35" customWidth="1"/>
    <col min="8967" max="8967" width="11.7109375" style="35" customWidth="1"/>
    <col min="8968" max="9221" width="9.140625" style="35"/>
    <col min="9222" max="9222" width="10.7109375" style="35" customWidth="1"/>
    <col min="9223" max="9223" width="11.7109375" style="35" customWidth="1"/>
    <col min="9224" max="9477" width="9.140625" style="35"/>
    <col min="9478" max="9478" width="10.7109375" style="35" customWidth="1"/>
    <col min="9479" max="9479" width="11.7109375" style="35" customWidth="1"/>
    <col min="9480" max="9733" width="9.140625" style="35"/>
    <col min="9734" max="9734" width="10.7109375" style="35" customWidth="1"/>
    <col min="9735" max="9735" width="11.7109375" style="35" customWidth="1"/>
    <col min="9736" max="9989" width="9.140625" style="35"/>
    <col min="9990" max="9990" width="10.7109375" style="35" customWidth="1"/>
    <col min="9991" max="9991" width="11.7109375" style="35" customWidth="1"/>
    <col min="9992" max="10245" width="9.140625" style="35"/>
    <col min="10246" max="10246" width="10.7109375" style="35" customWidth="1"/>
    <col min="10247" max="10247" width="11.7109375" style="35" customWidth="1"/>
    <col min="10248" max="10501" width="9.140625" style="35"/>
    <col min="10502" max="10502" width="10.7109375" style="35" customWidth="1"/>
    <col min="10503" max="10503" width="11.7109375" style="35" customWidth="1"/>
    <col min="10504" max="10757" width="9.140625" style="35"/>
    <col min="10758" max="10758" width="10.7109375" style="35" customWidth="1"/>
    <col min="10759" max="10759" width="11.7109375" style="35" customWidth="1"/>
    <col min="10760" max="11013" width="9.140625" style="35"/>
    <col min="11014" max="11014" width="10.7109375" style="35" customWidth="1"/>
    <col min="11015" max="11015" width="11.7109375" style="35" customWidth="1"/>
    <col min="11016" max="11269" width="9.140625" style="35"/>
    <col min="11270" max="11270" width="10.7109375" style="35" customWidth="1"/>
    <col min="11271" max="11271" width="11.7109375" style="35" customWidth="1"/>
    <col min="11272" max="11525" width="9.140625" style="35"/>
    <col min="11526" max="11526" width="10.7109375" style="35" customWidth="1"/>
    <col min="11527" max="11527" width="11.7109375" style="35" customWidth="1"/>
    <col min="11528" max="11781" width="9.140625" style="35"/>
    <col min="11782" max="11782" width="10.7109375" style="35" customWidth="1"/>
    <col min="11783" max="11783" width="11.7109375" style="35" customWidth="1"/>
    <col min="11784" max="12037" width="9.140625" style="35"/>
    <col min="12038" max="12038" width="10.7109375" style="35" customWidth="1"/>
    <col min="12039" max="12039" width="11.7109375" style="35" customWidth="1"/>
    <col min="12040" max="12293" width="9.140625" style="35"/>
    <col min="12294" max="12294" width="10.7109375" style="35" customWidth="1"/>
    <col min="12295" max="12295" width="11.7109375" style="35" customWidth="1"/>
    <col min="12296" max="12549" width="9.140625" style="35"/>
    <col min="12550" max="12550" width="10.7109375" style="35" customWidth="1"/>
    <col min="12551" max="12551" width="11.7109375" style="35" customWidth="1"/>
    <col min="12552" max="12805" width="9.140625" style="35"/>
    <col min="12806" max="12806" width="10.7109375" style="35" customWidth="1"/>
    <col min="12807" max="12807" width="11.7109375" style="35" customWidth="1"/>
    <col min="12808" max="13061" width="9.140625" style="35"/>
    <col min="13062" max="13062" width="10.7109375" style="35" customWidth="1"/>
    <col min="13063" max="13063" width="11.7109375" style="35" customWidth="1"/>
    <col min="13064" max="13317" width="9.140625" style="35"/>
    <col min="13318" max="13318" width="10.7109375" style="35" customWidth="1"/>
    <col min="13319" max="13319" width="11.7109375" style="35" customWidth="1"/>
    <col min="13320" max="13573" width="9.140625" style="35"/>
    <col min="13574" max="13574" width="10.7109375" style="35" customWidth="1"/>
    <col min="13575" max="13575" width="11.7109375" style="35" customWidth="1"/>
    <col min="13576" max="13829" width="9.140625" style="35"/>
    <col min="13830" max="13830" width="10.7109375" style="35" customWidth="1"/>
    <col min="13831" max="13831" width="11.7109375" style="35" customWidth="1"/>
    <col min="13832" max="14085" width="9.140625" style="35"/>
    <col min="14086" max="14086" width="10.7109375" style="35" customWidth="1"/>
    <col min="14087" max="14087" width="11.7109375" style="35" customWidth="1"/>
    <col min="14088" max="14341" width="9.140625" style="35"/>
    <col min="14342" max="14342" width="10.7109375" style="35" customWidth="1"/>
    <col min="14343" max="14343" width="11.7109375" style="35" customWidth="1"/>
    <col min="14344" max="14597" width="9.140625" style="35"/>
    <col min="14598" max="14598" width="10.7109375" style="35" customWidth="1"/>
    <col min="14599" max="14599" width="11.7109375" style="35" customWidth="1"/>
    <col min="14600" max="14853" width="9.140625" style="35"/>
    <col min="14854" max="14854" width="10.7109375" style="35" customWidth="1"/>
    <col min="14855" max="14855" width="11.7109375" style="35" customWidth="1"/>
    <col min="14856" max="15109" width="9.140625" style="35"/>
    <col min="15110" max="15110" width="10.7109375" style="35" customWidth="1"/>
    <col min="15111" max="15111" width="11.7109375" style="35" customWidth="1"/>
    <col min="15112" max="15365" width="9.140625" style="35"/>
    <col min="15366" max="15366" width="10.7109375" style="35" customWidth="1"/>
    <col min="15367" max="15367" width="11.7109375" style="35" customWidth="1"/>
    <col min="15368" max="15621" width="9.140625" style="35"/>
    <col min="15622" max="15622" width="10.7109375" style="35" customWidth="1"/>
    <col min="15623" max="15623" width="11.7109375" style="35" customWidth="1"/>
    <col min="15624" max="15877" width="9.140625" style="35"/>
    <col min="15878" max="15878" width="10.7109375" style="35" customWidth="1"/>
    <col min="15879" max="15879" width="11.7109375" style="35" customWidth="1"/>
    <col min="15880" max="16133" width="9.140625" style="35"/>
    <col min="16134" max="16134" width="10.7109375" style="35" customWidth="1"/>
    <col min="16135" max="16135" width="11.7109375" style="35" customWidth="1"/>
    <col min="16136" max="16384" width="9.140625" style="35"/>
  </cols>
  <sheetData>
    <row r="1" spans="1:30" x14ac:dyDescent="0.25"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AA1" s="35" t="s">
        <v>9</v>
      </c>
      <c r="AC1" s="35" t="s">
        <v>13</v>
      </c>
    </row>
    <row r="2" spans="1:30" x14ac:dyDescent="0.25">
      <c r="A2" s="36" t="s">
        <v>2</v>
      </c>
      <c r="B2" s="36" t="s">
        <v>3</v>
      </c>
      <c r="C2" s="36" t="s">
        <v>45</v>
      </c>
      <c r="D2" s="36" t="s">
        <v>46</v>
      </c>
      <c r="E2" s="36" t="s">
        <v>98</v>
      </c>
      <c r="F2" s="36" t="s">
        <v>99</v>
      </c>
      <c r="G2" s="36" t="s">
        <v>100</v>
      </c>
      <c r="H2" s="36" t="s">
        <v>101</v>
      </c>
      <c r="I2" s="36" t="s">
        <v>102</v>
      </c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6"/>
      <c r="AA2" s="35" t="s">
        <v>106</v>
      </c>
      <c r="AB2" s="35" t="s">
        <v>107</v>
      </c>
      <c r="AC2" s="35" t="s">
        <v>106</v>
      </c>
      <c r="AD2" s="35" t="s">
        <v>107</v>
      </c>
    </row>
    <row r="3" spans="1:30" x14ac:dyDescent="0.25">
      <c r="A3" s="38">
        <v>21</v>
      </c>
      <c r="B3" s="39" t="s">
        <v>15</v>
      </c>
      <c r="C3" s="39" t="s">
        <v>8</v>
      </c>
      <c r="D3" s="40"/>
      <c r="E3" s="40">
        <v>1</v>
      </c>
      <c r="F3" s="41">
        <v>1151</v>
      </c>
      <c r="G3" s="42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29"/>
      <c r="Z3" s="35">
        <v>10</v>
      </c>
      <c r="AA3" s="46">
        <f>AVERAGE('GY and yield components'!F2:F5)</f>
        <v>23.166666666666668</v>
      </c>
      <c r="AB3" s="46">
        <f>AVERAGE('GY and yield components'!H2:H5)</f>
        <v>922.06990691013243</v>
      </c>
      <c r="AC3" s="46">
        <f>AVERAGE('GY and yield components'!F18:F21)</f>
        <v>29</v>
      </c>
      <c r="AD3" s="46">
        <f>AVERAGE('GY and yield components'!H18:H21)</f>
        <v>1159.4989172080627</v>
      </c>
    </row>
    <row r="4" spans="1:30" x14ac:dyDescent="0.25">
      <c r="A4" s="43">
        <v>22</v>
      </c>
      <c r="B4" s="44" t="s">
        <v>15</v>
      </c>
      <c r="C4" s="44" t="s">
        <v>9</v>
      </c>
      <c r="D4" s="45">
        <v>20</v>
      </c>
      <c r="E4" s="45">
        <v>1</v>
      </c>
      <c r="F4" s="42">
        <v>1047</v>
      </c>
      <c r="G4" s="42">
        <v>9.5</v>
      </c>
      <c r="H4" s="35">
        <f>G4*6*0.25</f>
        <v>14.25</v>
      </c>
      <c r="I4" s="46">
        <f>F4/H4*10</f>
        <v>734.73684210526312</v>
      </c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29"/>
      <c r="Z4" s="35">
        <v>20</v>
      </c>
      <c r="AA4" s="46">
        <f>AVERAGE('GY and yield components'!F6:F9)</f>
        <v>12.166666666666666</v>
      </c>
      <c r="AB4" s="46">
        <f>AVERAGE('GY and yield components'!H6:H9)</f>
        <v>851.3767558931695</v>
      </c>
      <c r="AC4" s="46">
        <f>AVERAGE('GY and yield components'!F22:F25)</f>
        <v>17.666666666666668</v>
      </c>
      <c r="AD4" s="46">
        <f>AVERAGE('GY and yield components'!H22:H25)</f>
        <v>1173.3888888888889</v>
      </c>
    </row>
    <row r="5" spans="1:30" x14ac:dyDescent="0.25">
      <c r="A5" s="43">
        <v>23</v>
      </c>
      <c r="B5" s="44" t="s">
        <v>15</v>
      </c>
      <c r="C5" s="44" t="s">
        <v>13</v>
      </c>
      <c r="D5" s="45">
        <v>10</v>
      </c>
      <c r="E5" s="45">
        <v>1</v>
      </c>
      <c r="F5" s="42">
        <v>1392</v>
      </c>
      <c r="G5" s="42">
        <v>9.5</v>
      </c>
      <c r="H5" s="35">
        <f>G5*6*0.25</f>
        <v>14.25</v>
      </c>
      <c r="I5" s="46">
        <f>F5/H5*10</f>
        <v>976.84210526315792</v>
      </c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29"/>
      <c r="Z5" s="35">
        <v>40</v>
      </c>
      <c r="AA5" s="46">
        <f>AVERAGE('GY and yield components'!F10:F13)</f>
        <v>17.666666666666668</v>
      </c>
      <c r="AB5" s="46">
        <f>AVERAGE('GY and yield components'!H10:H13)</f>
        <v>870.99707123783276</v>
      </c>
      <c r="AC5" s="46">
        <f>AVERAGE('GY and yield components'!F26:F29)</f>
        <v>16.5</v>
      </c>
      <c r="AD5" s="46">
        <f>AVERAGE('GY and yield components'!H26:H29)</f>
        <v>1049.2862692365156</v>
      </c>
    </row>
    <row r="6" spans="1:30" x14ac:dyDescent="0.25">
      <c r="A6" s="43">
        <v>24</v>
      </c>
      <c r="B6" s="44" t="s">
        <v>15</v>
      </c>
      <c r="C6" s="44" t="s">
        <v>13</v>
      </c>
      <c r="D6" s="45">
        <v>80</v>
      </c>
      <c r="E6" s="45">
        <v>1</v>
      </c>
      <c r="F6" s="42">
        <v>1476</v>
      </c>
      <c r="G6" s="42">
        <v>9.6</v>
      </c>
      <c r="H6" s="35">
        <f>G6*6*0.25</f>
        <v>14.399999999999999</v>
      </c>
      <c r="I6" s="46">
        <f>F6/H6*10</f>
        <v>1025.0000000000002</v>
      </c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29"/>
      <c r="Z6" s="35">
        <v>80</v>
      </c>
      <c r="AA6" s="46">
        <f>AVERAGE('GY and yield components'!F14:F17)</f>
        <v>15.833333333333332</v>
      </c>
      <c r="AB6" s="46">
        <f>AVERAGE('GY and yield components'!H14:H17)</f>
        <v>850.1718162370006</v>
      </c>
      <c r="AC6" s="46">
        <f>AVERAGE('GY and yield components'!F30:F33)</f>
        <v>23.666666666666664</v>
      </c>
      <c r="AD6" s="46">
        <f>AVERAGE('GY and yield components'!H30:H33)</f>
        <v>977.00063131313129</v>
      </c>
    </row>
    <row r="7" spans="1:30" x14ac:dyDescent="0.25">
      <c r="A7" s="43">
        <v>25</v>
      </c>
      <c r="B7" s="44" t="s">
        <v>15</v>
      </c>
      <c r="C7" s="44" t="s">
        <v>9</v>
      </c>
      <c r="D7" s="45">
        <v>80</v>
      </c>
      <c r="E7" s="45">
        <v>1</v>
      </c>
      <c r="F7" s="42">
        <v>1399</v>
      </c>
      <c r="G7" s="42">
        <v>9.8000000000000007</v>
      </c>
      <c r="H7" s="35">
        <f>G7*6*0.25</f>
        <v>14.700000000000001</v>
      </c>
      <c r="I7" s="46">
        <f>F7/H7*10</f>
        <v>951.70068027210868</v>
      </c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29"/>
    </row>
    <row r="8" spans="1:30" x14ac:dyDescent="0.25">
      <c r="A8" s="43">
        <v>26</v>
      </c>
      <c r="B8" s="44" t="s">
        <v>15</v>
      </c>
      <c r="C8" s="44" t="s">
        <v>13</v>
      </c>
      <c r="D8" s="45">
        <v>40</v>
      </c>
      <c r="E8" s="45">
        <v>1</v>
      </c>
      <c r="F8" s="42">
        <v>1488</v>
      </c>
      <c r="G8" s="42">
        <v>9.6999999999999993</v>
      </c>
      <c r="H8" s="35">
        <f>G8*6*0.25</f>
        <v>14.549999999999999</v>
      </c>
      <c r="I8" s="46">
        <f>F8/H8*10</f>
        <v>1022.680412371134</v>
      </c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29"/>
    </row>
    <row r="9" spans="1:30" x14ac:dyDescent="0.25">
      <c r="A9" s="43">
        <v>27</v>
      </c>
      <c r="B9" s="44" t="s">
        <v>15</v>
      </c>
      <c r="C9" s="44" t="s">
        <v>13</v>
      </c>
      <c r="D9" s="45">
        <v>20</v>
      </c>
      <c r="E9" s="45">
        <v>1</v>
      </c>
      <c r="F9" s="42">
        <v>1293</v>
      </c>
      <c r="G9" s="42">
        <v>9.5</v>
      </c>
      <c r="H9" s="35">
        <f>G9*6*0.25</f>
        <v>14.25</v>
      </c>
      <c r="I9" s="46">
        <f>F9/H9*10</f>
        <v>907.36842105263167</v>
      </c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29"/>
    </row>
    <row r="10" spans="1:30" x14ac:dyDescent="0.25">
      <c r="A10" s="43">
        <v>28</v>
      </c>
      <c r="B10" s="44" t="s">
        <v>15</v>
      </c>
      <c r="C10" s="44" t="s">
        <v>9</v>
      </c>
      <c r="D10" s="45">
        <v>10</v>
      </c>
      <c r="E10" s="45">
        <v>1</v>
      </c>
      <c r="F10" s="42">
        <v>809</v>
      </c>
      <c r="G10" s="42">
        <v>9.6999999999999993</v>
      </c>
      <c r="H10" s="35">
        <f>G10*6*0.25</f>
        <v>14.549999999999999</v>
      </c>
      <c r="I10" s="46">
        <f>F10/H10*10</f>
        <v>556.0137457044674</v>
      </c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29"/>
    </row>
    <row r="11" spans="1:30" x14ac:dyDescent="0.25">
      <c r="A11" s="43">
        <v>29</v>
      </c>
      <c r="B11" s="44" t="s">
        <v>15</v>
      </c>
      <c r="C11" s="44" t="s">
        <v>9</v>
      </c>
      <c r="D11" s="45">
        <v>40</v>
      </c>
      <c r="E11" s="45">
        <v>1</v>
      </c>
      <c r="F11" s="42">
        <v>1324</v>
      </c>
      <c r="G11" s="42">
        <v>9.6</v>
      </c>
      <c r="H11" s="35">
        <f>G11*6*0.25</f>
        <v>14.399999999999999</v>
      </c>
      <c r="I11" s="46">
        <f>F11/H11*10</f>
        <v>919.44444444444457</v>
      </c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29"/>
    </row>
    <row r="12" spans="1:30" x14ac:dyDescent="0.25">
      <c r="A12" s="38">
        <v>30</v>
      </c>
      <c r="B12" s="39" t="s">
        <v>15</v>
      </c>
      <c r="C12" s="39" t="s">
        <v>8</v>
      </c>
      <c r="D12" s="40"/>
      <c r="E12" s="40">
        <v>1</v>
      </c>
      <c r="F12" s="41">
        <v>1054</v>
      </c>
      <c r="G12" s="42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29"/>
    </row>
    <row r="13" spans="1:30" x14ac:dyDescent="0.25">
      <c r="A13" s="38">
        <v>31</v>
      </c>
      <c r="B13" s="39" t="s">
        <v>15</v>
      </c>
      <c r="C13" s="39" t="s">
        <v>8</v>
      </c>
      <c r="D13" s="40"/>
      <c r="E13" s="40">
        <v>2</v>
      </c>
      <c r="F13" s="41">
        <v>1111</v>
      </c>
      <c r="G13" s="42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29"/>
    </row>
    <row r="14" spans="1:30" x14ac:dyDescent="0.25">
      <c r="A14" s="43">
        <v>32</v>
      </c>
      <c r="B14" s="44" t="s">
        <v>15</v>
      </c>
      <c r="C14" s="44" t="s">
        <v>9</v>
      </c>
      <c r="D14" s="45">
        <v>40</v>
      </c>
      <c r="E14" s="45">
        <v>2</v>
      </c>
      <c r="F14" s="42">
        <v>1161</v>
      </c>
      <c r="G14" s="42">
        <v>9</v>
      </c>
      <c r="H14" s="35">
        <f>G14*6*0.25</f>
        <v>13.5</v>
      </c>
      <c r="I14" s="46">
        <f>F14/H14*10</f>
        <v>860</v>
      </c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29"/>
    </row>
    <row r="15" spans="1:30" x14ac:dyDescent="0.25">
      <c r="A15" s="43">
        <v>33</v>
      </c>
      <c r="B15" s="44" t="s">
        <v>15</v>
      </c>
      <c r="C15" s="44" t="s">
        <v>13</v>
      </c>
      <c r="D15" s="45">
        <v>10</v>
      </c>
      <c r="E15" s="45">
        <v>2</v>
      </c>
      <c r="F15" s="42">
        <v>1253</v>
      </c>
      <c r="G15" s="42">
        <v>9.1</v>
      </c>
      <c r="H15" s="35">
        <f>G15*6*0.25</f>
        <v>13.649999999999999</v>
      </c>
      <c r="I15" s="46">
        <f>F15/H15*10</f>
        <v>917.94871794871813</v>
      </c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29"/>
    </row>
    <row r="16" spans="1:30" x14ac:dyDescent="0.25">
      <c r="A16" s="43">
        <v>34</v>
      </c>
      <c r="B16" s="44" t="s">
        <v>15</v>
      </c>
      <c r="C16" s="44" t="s">
        <v>9</v>
      </c>
      <c r="D16" s="45">
        <v>20</v>
      </c>
      <c r="E16" s="45">
        <v>2</v>
      </c>
      <c r="F16" s="42">
        <v>1091</v>
      </c>
      <c r="G16" s="42">
        <v>9.5</v>
      </c>
      <c r="H16" s="35">
        <f>G16*6*0.25</f>
        <v>14.25</v>
      </c>
      <c r="I16" s="46">
        <f>F16/H16*10</f>
        <v>765.61403508771934</v>
      </c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29"/>
    </row>
    <row r="17" spans="1:25" x14ac:dyDescent="0.25">
      <c r="A17" s="43">
        <v>35</v>
      </c>
      <c r="B17" s="44" t="s">
        <v>15</v>
      </c>
      <c r="C17" s="44" t="s">
        <v>13</v>
      </c>
      <c r="D17" s="45">
        <v>80</v>
      </c>
      <c r="E17" s="45">
        <v>2</v>
      </c>
      <c r="F17" s="42">
        <v>1326</v>
      </c>
      <c r="G17" s="42">
        <v>9.4</v>
      </c>
      <c r="H17" s="35">
        <f>G17*6*0.25</f>
        <v>14.100000000000001</v>
      </c>
      <c r="I17" s="46">
        <f>F17/H17*10</f>
        <v>940.42553191489344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29"/>
    </row>
    <row r="18" spans="1:25" x14ac:dyDescent="0.25">
      <c r="A18" s="43">
        <v>36</v>
      </c>
      <c r="B18" s="44" t="s">
        <v>15</v>
      </c>
      <c r="C18" s="44" t="s">
        <v>13</v>
      </c>
      <c r="D18" s="45">
        <v>20</v>
      </c>
      <c r="E18" s="45">
        <v>2</v>
      </c>
      <c r="F18" s="42">
        <v>1217</v>
      </c>
      <c r="G18" s="42">
        <v>9.5</v>
      </c>
      <c r="H18" s="35">
        <f>G18*6*0.25</f>
        <v>14.25</v>
      </c>
      <c r="I18" s="46">
        <f>F18/H18*10</f>
        <v>854.03508771929819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29"/>
    </row>
    <row r="19" spans="1:25" x14ac:dyDescent="0.25">
      <c r="A19" s="43">
        <v>37</v>
      </c>
      <c r="B19" s="44" t="s">
        <v>15</v>
      </c>
      <c r="C19" s="44" t="s">
        <v>9</v>
      </c>
      <c r="D19" s="45">
        <v>80</v>
      </c>
      <c r="E19" s="45">
        <v>2</v>
      </c>
      <c r="F19" s="42">
        <v>1379</v>
      </c>
      <c r="G19" s="42">
        <v>9.4</v>
      </c>
      <c r="H19" s="35">
        <f>G19*6*0.25</f>
        <v>14.100000000000001</v>
      </c>
      <c r="I19" s="46">
        <f>F19/H19*10</f>
        <v>978.01418439716304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29"/>
    </row>
    <row r="20" spans="1:25" x14ac:dyDescent="0.25">
      <c r="A20" s="43">
        <v>38</v>
      </c>
      <c r="B20" s="44" t="s">
        <v>15</v>
      </c>
      <c r="C20" s="44" t="s">
        <v>9</v>
      </c>
      <c r="D20" s="45">
        <v>10</v>
      </c>
      <c r="E20" s="45">
        <v>2</v>
      </c>
      <c r="F20" s="42">
        <v>894</v>
      </c>
      <c r="G20" s="42">
        <v>9.3000000000000007</v>
      </c>
      <c r="H20" s="35">
        <f>G20*6*0.25</f>
        <v>13.950000000000001</v>
      </c>
      <c r="I20" s="46">
        <f>F20/H20*10</f>
        <v>640.86021505376334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29"/>
    </row>
    <row r="21" spans="1:25" x14ac:dyDescent="0.25">
      <c r="A21" s="43">
        <v>39</v>
      </c>
      <c r="B21" s="44" t="s">
        <v>15</v>
      </c>
      <c r="C21" s="44" t="s">
        <v>13</v>
      </c>
      <c r="D21" s="45">
        <v>40</v>
      </c>
      <c r="E21" s="45">
        <v>2</v>
      </c>
      <c r="F21" s="42">
        <v>1336</v>
      </c>
      <c r="G21" s="42">
        <v>9.6</v>
      </c>
      <c r="H21" s="35">
        <f>G21*6*0.25</f>
        <v>14.399999999999999</v>
      </c>
      <c r="I21" s="46">
        <f>F21/H21*10</f>
        <v>927.77777777777783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29"/>
    </row>
    <row r="22" spans="1:25" x14ac:dyDescent="0.25">
      <c r="A22" s="38">
        <v>40</v>
      </c>
      <c r="B22" s="39" t="s">
        <v>7</v>
      </c>
      <c r="C22" s="39" t="s">
        <v>8</v>
      </c>
      <c r="D22" s="39"/>
      <c r="E22" s="39"/>
      <c r="F22" s="41">
        <v>1334</v>
      </c>
      <c r="G22" s="42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29"/>
    </row>
    <row r="23" spans="1:25" x14ac:dyDescent="0.25">
      <c r="A23" s="38">
        <v>61</v>
      </c>
      <c r="B23" s="39" t="s">
        <v>7</v>
      </c>
      <c r="C23" s="39" t="s">
        <v>8</v>
      </c>
      <c r="D23" s="40"/>
      <c r="E23" s="40"/>
      <c r="F23" s="41">
        <v>1350</v>
      </c>
      <c r="G23" s="42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29"/>
    </row>
    <row r="24" spans="1:25" x14ac:dyDescent="0.25">
      <c r="A24" s="43">
        <v>62</v>
      </c>
      <c r="B24" s="44" t="s">
        <v>15</v>
      </c>
      <c r="C24" s="44" t="s">
        <v>13</v>
      </c>
      <c r="D24" s="45">
        <v>80</v>
      </c>
      <c r="E24" s="45">
        <v>3</v>
      </c>
      <c r="F24" s="42">
        <v>1569</v>
      </c>
      <c r="G24" s="42">
        <v>10</v>
      </c>
      <c r="H24" s="35">
        <f>G24*6*0.25</f>
        <v>15</v>
      </c>
      <c r="I24" s="46">
        <f>F24/H24*10</f>
        <v>1046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29"/>
    </row>
    <row r="25" spans="1:25" x14ac:dyDescent="0.25">
      <c r="A25" s="43">
        <v>63</v>
      </c>
      <c r="B25" s="44" t="s">
        <v>15</v>
      </c>
      <c r="C25" s="44" t="s">
        <v>9</v>
      </c>
      <c r="D25" s="45">
        <v>80</v>
      </c>
      <c r="E25" s="45">
        <v>3</v>
      </c>
      <c r="F25" s="42">
        <v>1862</v>
      </c>
      <c r="G25" s="42">
        <v>9.1999999999999993</v>
      </c>
      <c r="H25" s="35">
        <f>G25*6*0.25</f>
        <v>13.799999999999999</v>
      </c>
      <c r="I25" s="46">
        <f>F25/H25*10</f>
        <v>1349.2753623188405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29"/>
    </row>
    <row r="26" spans="1:25" x14ac:dyDescent="0.25">
      <c r="A26" s="43">
        <v>64</v>
      </c>
      <c r="B26" s="44" t="s">
        <v>15</v>
      </c>
      <c r="C26" s="44" t="s">
        <v>13</v>
      </c>
      <c r="D26" s="45">
        <v>10</v>
      </c>
      <c r="E26" s="45">
        <v>3</v>
      </c>
      <c r="F26" s="42">
        <v>1625</v>
      </c>
      <c r="G26" s="42">
        <v>10</v>
      </c>
      <c r="H26" s="35">
        <f>G26*6*0.25</f>
        <v>15</v>
      </c>
      <c r="I26" s="46">
        <f>F26/H26*10</f>
        <v>1083.3333333333333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29"/>
    </row>
    <row r="27" spans="1:25" x14ac:dyDescent="0.25">
      <c r="A27" s="43">
        <v>65</v>
      </c>
      <c r="B27" s="44" t="s">
        <v>15</v>
      </c>
      <c r="C27" s="44" t="s">
        <v>9</v>
      </c>
      <c r="D27" s="45">
        <v>10</v>
      </c>
      <c r="E27" s="45">
        <v>3</v>
      </c>
      <c r="F27" s="42">
        <v>1513</v>
      </c>
      <c r="G27" s="42">
        <v>8.6999999999999993</v>
      </c>
      <c r="H27" s="35">
        <f>G27*6*0.25</f>
        <v>13.049999999999999</v>
      </c>
      <c r="I27" s="46">
        <f>F27/H27*10</f>
        <v>1159.3869731800767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29"/>
    </row>
    <row r="28" spans="1:25" x14ac:dyDescent="0.25">
      <c r="A28" s="43">
        <v>66</v>
      </c>
      <c r="B28" s="44" t="s">
        <v>15</v>
      </c>
      <c r="C28" s="44" t="s">
        <v>13</v>
      </c>
      <c r="D28" s="45">
        <v>40</v>
      </c>
      <c r="E28" s="45">
        <v>3</v>
      </c>
      <c r="F28" s="42">
        <v>1452</v>
      </c>
      <c r="G28" s="42">
        <v>10</v>
      </c>
      <c r="H28" s="35">
        <f>G28*6*0.25</f>
        <v>15</v>
      </c>
      <c r="I28" s="46">
        <f>F28/H28*10</f>
        <v>968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29"/>
    </row>
    <row r="29" spans="1:25" x14ac:dyDescent="0.25">
      <c r="A29" s="43">
        <v>67</v>
      </c>
      <c r="B29" s="44" t="s">
        <v>15</v>
      </c>
      <c r="C29" s="44" t="s">
        <v>9</v>
      </c>
      <c r="D29" s="45">
        <v>20</v>
      </c>
      <c r="E29" s="45">
        <v>3</v>
      </c>
      <c r="F29" s="42">
        <v>2016</v>
      </c>
      <c r="G29" s="42">
        <v>9</v>
      </c>
      <c r="H29" s="35">
        <f>G29*6*0.25</f>
        <v>13.5</v>
      </c>
      <c r="I29" s="46">
        <f>F29/H29*10</f>
        <v>1493.3333333333335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29"/>
    </row>
    <row r="30" spans="1:25" x14ac:dyDescent="0.25">
      <c r="A30" s="43">
        <v>68</v>
      </c>
      <c r="B30" s="44" t="s">
        <v>15</v>
      </c>
      <c r="C30" s="44" t="s">
        <v>13</v>
      </c>
      <c r="D30" s="45">
        <v>20</v>
      </c>
      <c r="E30" s="45">
        <v>3</v>
      </c>
      <c r="F30" s="42">
        <v>1465</v>
      </c>
      <c r="G30" s="42">
        <v>10</v>
      </c>
      <c r="H30" s="35">
        <f>G30*6*0.25</f>
        <v>15</v>
      </c>
      <c r="I30" s="46">
        <f>F30/H30*10</f>
        <v>976.66666666666674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29"/>
    </row>
    <row r="31" spans="1:25" x14ac:dyDescent="0.25">
      <c r="A31" s="43">
        <v>69</v>
      </c>
      <c r="B31" s="44" t="s">
        <v>15</v>
      </c>
      <c r="C31" s="44" t="s">
        <v>9</v>
      </c>
      <c r="D31" s="45">
        <v>40</v>
      </c>
      <c r="E31" s="45">
        <v>3</v>
      </c>
      <c r="F31" s="42">
        <v>1808</v>
      </c>
      <c r="G31" s="42">
        <v>9.6</v>
      </c>
      <c r="H31" s="35">
        <f>G31*6*0.25</f>
        <v>14.399999999999999</v>
      </c>
      <c r="I31" s="46">
        <f>F31/H31*10</f>
        <v>1255.5555555555557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29"/>
    </row>
    <row r="32" spans="1:25" x14ac:dyDescent="0.25">
      <c r="A32" s="38">
        <v>70</v>
      </c>
      <c r="B32" s="39" t="s">
        <v>15</v>
      </c>
      <c r="C32" s="39" t="s">
        <v>8</v>
      </c>
      <c r="D32" s="40"/>
      <c r="E32" s="40"/>
      <c r="F32" s="41">
        <v>1654</v>
      </c>
      <c r="G32" s="42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29"/>
    </row>
    <row r="33" spans="1:25" x14ac:dyDescent="0.25">
      <c r="A33" s="38">
        <v>71</v>
      </c>
      <c r="B33" s="39" t="s">
        <v>15</v>
      </c>
      <c r="C33" s="39" t="s">
        <v>8</v>
      </c>
      <c r="D33" s="40"/>
      <c r="E33" s="40"/>
      <c r="F33" s="41">
        <v>1488</v>
      </c>
      <c r="G33" s="42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29"/>
    </row>
    <row r="34" spans="1:25" x14ac:dyDescent="0.25">
      <c r="A34" s="43">
        <v>72</v>
      </c>
      <c r="B34" s="44" t="s">
        <v>15</v>
      </c>
      <c r="C34" s="44" t="s">
        <v>9</v>
      </c>
      <c r="D34" s="45">
        <v>10</v>
      </c>
      <c r="E34" s="45">
        <v>4</v>
      </c>
      <c r="F34" s="42">
        <v>1593</v>
      </c>
      <c r="G34" s="42">
        <v>9.1999999999999993</v>
      </c>
      <c r="H34" s="35">
        <f>G34*6*0.25</f>
        <v>13.799999999999999</v>
      </c>
      <c r="I34" s="46">
        <f>F34/H34*10</f>
        <v>1154.3478260869565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29"/>
    </row>
    <row r="35" spans="1:25" x14ac:dyDescent="0.25">
      <c r="A35" s="43">
        <v>73</v>
      </c>
      <c r="B35" s="44" t="s">
        <v>15</v>
      </c>
      <c r="C35" s="44" t="s">
        <v>9</v>
      </c>
      <c r="D35" s="45">
        <v>40</v>
      </c>
      <c r="E35" s="45">
        <v>4</v>
      </c>
      <c r="F35" s="42">
        <v>1332</v>
      </c>
      <c r="G35" s="42">
        <v>9.6999999999999993</v>
      </c>
      <c r="H35" s="35">
        <f>G35*6*0.25</f>
        <v>14.549999999999999</v>
      </c>
      <c r="I35" s="46">
        <f>F35/H35*10</f>
        <v>915.46391752577324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</row>
    <row r="36" spans="1:25" x14ac:dyDescent="0.25">
      <c r="A36" s="43">
        <v>74</v>
      </c>
      <c r="B36" s="44" t="s">
        <v>15</v>
      </c>
      <c r="C36" s="44" t="s">
        <v>13</v>
      </c>
      <c r="D36" s="45">
        <v>10</v>
      </c>
      <c r="E36" s="45">
        <v>4</v>
      </c>
      <c r="F36" s="42">
        <v>1692</v>
      </c>
      <c r="G36" s="42">
        <v>10</v>
      </c>
      <c r="H36" s="35">
        <f>G36*6*0.25</f>
        <v>15</v>
      </c>
      <c r="I36" s="46">
        <f>F36/H36*10</f>
        <v>1128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</row>
    <row r="37" spans="1:25" x14ac:dyDescent="0.25">
      <c r="A37" s="43">
        <v>75</v>
      </c>
      <c r="B37" s="44" t="s">
        <v>15</v>
      </c>
      <c r="C37" s="44" t="s">
        <v>13</v>
      </c>
      <c r="D37" s="45">
        <v>40</v>
      </c>
      <c r="E37" s="45">
        <v>4</v>
      </c>
      <c r="F37" s="42">
        <v>1499</v>
      </c>
      <c r="G37" s="42">
        <v>10</v>
      </c>
      <c r="H37" s="35">
        <f>G37*6*0.25</f>
        <v>15</v>
      </c>
      <c r="I37" s="46">
        <f>F37/H37*10</f>
        <v>999.33333333333337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</row>
    <row r="38" spans="1:25" x14ac:dyDescent="0.25">
      <c r="A38" s="43">
        <v>76</v>
      </c>
      <c r="B38" s="44" t="s">
        <v>15</v>
      </c>
      <c r="C38" s="44" t="s">
        <v>9</v>
      </c>
      <c r="D38" s="45">
        <v>80</v>
      </c>
      <c r="E38" s="45">
        <v>4</v>
      </c>
      <c r="F38" s="42">
        <v>1539</v>
      </c>
      <c r="G38" s="42">
        <v>9.9</v>
      </c>
      <c r="H38" s="35">
        <f>G38*6*0.25</f>
        <v>14.850000000000001</v>
      </c>
      <c r="I38" s="46">
        <f>F38/H38*10</f>
        <v>1036.3636363636363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</row>
    <row r="39" spans="1:25" x14ac:dyDescent="0.25">
      <c r="A39" s="43">
        <v>77</v>
      </c>
      <c r="B39" s="44" t="s">
        <v>15</v>
      </c>
      <c r="C39" s="44" t="s">
        <v>13</v>
      </c>
      <c r="D39" s="45">
        <v>80</v>
      </c>
      <c r="E39" s="45">
        <v>4</v>
      </c>
      <c r="F39" s="42">
        <v>1389</v>
      </c>
      <c r="G39" s="42">
        <v>10</v>
      </c>
      <c r="H39" s="35">
        <f>G39*6*0.25</f>
        <v>15</v>
      </c>
      <c r="I39" s="46">
        <f>F39/H39*10</f>
        <v>926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</row>
    <row r="40" spans="1:25" x14ac:dyDescent="0.25">
      <c r="A40" s="43">
        <v>78</v>
      </c>
      <c r="B40" s="44" t="s">
        <v>15</v>
      </c>
      <c r="C40" s="44" t="s">
        <v>13</v>
      </c>
      <c r="D40" s="45">
        <v>20</v>
      </c>
      <c r="E40" s="45">
        <v>4</v>
      </c>
      <c r="F40" s="42">
        <v>1457</v>
      </c>
      <c r="G40" s="42">
        <v>10</v>
      </c>
      <c r="H40" s="35">
        <f>G40*6*0.25</f>
        <v>15</v>
      </c>
      <c r="I40" s="46">
        <f>F40/H40*10</f>
        <v>971.33333333333337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</row>
    <row r="41" spans="1:25" x14ac:dyDescent="0.25">
      <c r="A41" s="43">
        <v>79</v>
      </c>
      <c r="B41" s="44" t="s">
        <v>15</v>
      </c>
      <c r="C41" s="44" t="s">
        <v>9</v>
      </c>
      <c r="D41" s="45">
        <v>20</v>
      </c>
      <c r="E41" s="45">
        <v>4</v>
      </c>
      <c r="F41" s="42">
        <v>1403</v>
      </c>
      <c r="G41" s="42">
        <v>9.6</v>
      </c>
      <c r="H41" s="35">
        <f>G41*6*0.25</f>
        <v>14.399999999999999</v>
      </c>
      <c r="I41" s="46">
        <f>F41/H41*10</f>
        <v>974.30555555555566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</row>
    <row r="42" spans="1:25" x14ac:dyDescent="0.25">
      <c r="A42" s="38">
        <v>80</v>
      </c>
      <c r="B42" s="39" t="s">
        <v>15</v>
      </c>
      <c r="C42" s="39" t="s">
        <v>8</v>
      </c>
      <c r="D42" s="39"/>
      <c r="E42" s="39"/>
      <c r="F42" s="41">
        <v>1267</v>
      </c>
      <c r="G42" s="42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6D0FC-6FB5-4A2B-ADA9-9CBE6D6166DC}">
  <dimension ref="A1:J33"/>
  <sheetViews>
    <sheetView workbookViewId="0">
      <selection activeCell="O20" sqref="O20"/>
    </sheetView>
  </sheetViews>
  <sheetFormatPr defaultRowHeight="15" x14ac:dyDescent="0.25"/>
  <cols>
    <col min="1" max="10" width="9.140625" style="35"/>
  </cols>
  <sheetData>
    <row r="1" spans="1:10" x14ac:dyDescent="0.25">
      <c r="A1" s="37" t="s">
        <v>2</v>
      </c>
      <c r="B1" s="37" t="s">
        <v>3</v>
      </c>
      <c r="C1" s="37" t="s">
        <v>45</v>
      </c>
      <c r="D1" s="37" t="s">
        <v>46</v>
      </c>
      <c r="E1" s="37" t="s">
        <v>98</v>
      </c>
      <c r="F1" s="36" t="s">
        <v>103</v>
      </c>
      <c r="G1" s="36" t="s">
        <v>104</v>
      </c>
      <c r="H1" s="36" t="s">
        <v>102</v>
      </c>
      <c r="I1" s="37" t="s">
        <v>20</v>
      </c>
      <c r="J1" s="36" t="s">
        <v>105</v>
      </c>
    </row>
    <row r="2" spans="1:10" x14ac:dyDescent="0.25">
      <c r="A2" s="43">
        <v>22</v>
      </c>
      <c r="B2" s="44" t="s">
        <v>15</v>
      </c>
      <c r="C2" s="44" t="s">
        <v>9</v>
      </c>
      <c r="D2" s="45">
        <v>20</v>
      </c>
      <c r="E2" s="45">
        <v>1</v>
      </c>
      <c r="F2" s="29">
        <v>6</v>
      </c>
      <c r="G2" s="29">
        <f>F2/D2%</f>
        <v>30</v>
      </c>
      <c r="H2" s="46">
        <v>734.73684210526312</v>
      </c>
      <c r="I2" s="42">
        <v>3.5</v>
      </c>
      <c r="J2" s="29">
        <f>(H2/10)/(I2/1000)</f>
        <v>20992.481203007519</v>
      </c>
    </row>
    <row r="3" spans="1:10" x14ac:dyDescent="0.25">
      <c r="A3" s="43">
        <v>23</v>
      </c>
      <c r="B3" s="44" t="s">
        <v>15</v>
      </c>
      <c r="C3" s="44" t="s">
        <v>13</v>
      </c>
      <c r="D3" s="45">
        <v>10</v>
      </c>
      <c r="E3" s="45">
        <v>1</v>
      </c>
      <c r="F3" s="29">
        <v>10</v>
      </c>
      <c r="G3" s="29">
        <f>F3/D3%</f>
        <v>100</v>
      </c>
      <c r="H3" s="46">
        <v>976.84210526315792</v>
      </c>
      <c r="I3" s="42">
        <v>3.57</v>
      </c>
      <c r="J3" s="29">
        <f>(H3/10)/(I3/1000)</f>
        <v>27362.523956951205</v>
      </c>
    </row>
    <row r="4" spans="1:10" x14ac:dyDescent="0.25">
      <c r="A4" s="43">
        <v>24</v>
      </c>
      <c r="B4" s="44" t="s">
        <v>15</v>
      </c>
      <c r="C4" s="44" t="s">
        <v>13</v>
      </c>
      <c r="D4" s="45">
        <v>80</v>
      </c>
      <c r="E4" s="45">
        <v>1</v>
      </c>
      <c r="F4" s="29">
        <v>33.333333333333336</v>
      </c>
      <c r="G4" s="29">
        <f>F4/D4%</f>
        <v>41.666666666666664</v>
      </c>
      <c r="H4" s="46">
        <v>1025.0000000000002</v>
      </c>
      <c r="I4" s="42">
        <v>3.41</v>
      </c>
      <c r="J4" s="29">
        <f>(H4/10)/(I4/1000)</f>
        <v>30058.651026392967</v>
      </c>
    </row>
    <row r="5" spans="1:10" x14ac:dyDescent="0.25">
      <c r="A5" s="43">
        <v>25</v>
      </c>
      <c r="B5" s="44" t="s">
        <v>15</v>
      </c>
      <c r="C5" s="44" t="s">
        <v>9</v>
      </c>
      <c r="D5" s="45">
        <v>80</v>
      </c>
      <c r="E5" s="45">
        <v>1</v>
      </c>
      <c r="F5" s="29">
        <v>43.333333333333336</v>
      </c>
      <c r="G5" s="29">
        <f>F5/D5%</f>
        <v>54.166666666666664</v>
      </c>
      <c r="H5" s="46">
        <v>951.70068027210868</v>
      </c>
      <c r="I5" s="42">
        <v>3.22</v>
      </c>
      <c r="J5" s="29">
        <f>(H5/10)/(I5/1000)</f>
        <v>29555.921747581015</v>
      </c>
    </row>
    <row r="6" spans="1:10" x14ac:dyDescent="0.25">
      <c r="A6" s="43">
        <v>26</v>
      </c>
      <c r="B6" s="44" t="s">
        <v>15</v>
      </c>
      <c r="C6" s="44" t="s">
        <v>13</v>
      </c>
      <c r="D6" s="45">
        <v>40</v>
      </c>
      <c r="E6" s="45">
        <v>1</v>
      </c>
      <c r="F6" s="29">
        <v>21.333333333333332</v>
      </c>
      <c r="G6" s="29">
        <f>F6/D6%</f>
        <v>53.333333333333329</v>
      </c>
      <c r="H6" s="46">
        <v>1022.680412371134</v>
      </c>
      <c r="I6" s="42">
        <v>3.46</v>
      </c>
      <c r="J6" s="29">
        <f>(H6/10)/(I6/1000)</f>
        <v>29557.237351766882</v>
      </c>
    </row>
    <row r="7" spans="1:10" x14ac:dyDescent="0.25">
      <c r="A7" s="43">
        <v>27</v>
      </c>
      <c r="B7" s="44" t="s">
        <v>15</v>
      </c>
      <c r="C7" s="44" t="s">
        <v>13</v>
      </c>
      <c r="D7" s="45">
        <v>20</v>
      </c>
      <c r="E7" s="45">
        <v>1</v>
      </c>
      <c r="F7" s="29">
        <v>9.3333333333333339</v>
      </c>
      <c r="G7" s="29">
        <f>F7/D7%</f>
        <v>46.666666666666664</v>
      </c>
      <c r="H7" s="46">
        <v>907.36842105263167</v>
      </c>
      <c r="I7" s="42">
        <v>3.29</v>
      </c>
      <c r="J7" s="29">
        <f>(H7/10)/(I7/1000)</f>
        <v>27579.587266037437</v>
      </c>
    </row>
    <row r="8" spans="1:10" x14ac:dyDescent="0.25">
      <c r="A8" s="43">
        <v>28</v>
      </c>
      <c r="B8" s="44" t="s">
        <v>15</v>
      </c>
      <c r="C8" s="44" t="s">
        <v>9</v>
      </c>
      <c r="D8" s="45">
        <v>10</v>
      </c>
      <c r="E8" s="45">
        <v>1</v>
      </c>
      <c r="F8" s="29">
        <v>1.3333333333333333</v>
      </c>
      <c r="G8" s="29">
        <f>F8/D8%</f>
        <v>13.333333333333332</v>
      </c>
      <c r="H8" s="46">
        <v>556.0137457044674</v>
      </c>
      <c r="I8" s="42">
        <v>3.22</v>
      </c>
      <c r="J8" s="29">
        <f>(H8/10)/(I8/1000)</f>
        <v>17267.50763057352</v>
      </c>
    </row>
    <row r="9" spans="1:10" x14ac:dyDescent="0.25">
      <c r="A9" s="43">
        <v>29</v>
      </c>
      <c r="B9" s="44" t="s">
        <v>15</v>
      </c>
      <c r="C9" s="44" t="s">
        <v>9</v>
      </c>
      <c r="D9" s="45">
        <v>40</v>
      </c>
      <c r="E9" s="45">
        <v>1</v>
      </c>
      <c r="F9" s="29">
        <v>16.666666666666668</v>
      </c>
      <c r="G9" s="29">
        <f>F9/D9%</f>
        <v>41.666666666666664</v>
      </c>
      <c r="H9" s="46">
        <v>919.44444444444457</v>
      </c>
      <c r="I9" s="42">
        <v>3.29</v>
      </c>
      <c r="J9" s="29">
        <f>(H9/10)/(I9/1000)</f>
        <v>27946.639648767312</v>
      </c>
    </row>
    <row r="10" spans="1:10" x14ac:dyDescent="0.25">
      <c r="A10" s="43">
        <v>32</v>
      </c>
      <c r="B10" s="44" t="s">
        <v>15</v>
      </c>
      <c r="C10" s="44" t="s">
        <v>9</v>
      </c>
      <c r="D10" s="45">
        <v>40</v>
      </c>
      <c r="E10" s="45">
        <v>2</v>
      </c>
      <c r="F10" s="29">
        <v>16.666666666666668</v>
      </c>
      <c r="G10" s="29">
        <f>F10/D10%</f>
        <v>41.666666666666664</v>
      </c>
      <c r="H10" s="46">
        <v>860</v>
      </c>
      <c r="I10" s="42">
        <v>3.13</v>
      </c>
      <c r="J10" s="29">
        <f>(H10/10)/(I10/1000)</f>
        <v>27476.038338658149</v>
      </c>
    </row>
    <row r="11" spans="1:10" x14ac:dyDescent="0.25">
      <c r="A11" s="43">
        <v>33</v>
      </c>
      <c r="B11" s="44" t="s">
        <v>15</v>
      </c>
      <c r="C11" s="44" t="s">
        <v>13</v>
      </c>
      <c r="D11" s="45">
        <v>10</v>
      </c>
      <c r="E11" s="45">
        <v>2</v>
      </c>
      <c r="F11" s="29">
        <v>10</v>
      </c>
      <c r="G11" s="29">
        <f>F11/D11%</f>
        <v>100</v>
      </c>
      <c r="H11" s="46">
        <v>917.94871794871813</v>
      </c>
      <c r="I11" s="42">
        <v>3.14</v>
      </c>
      <c r="J11" s="29">
        <f>(H11/10)/(I11/1000)</f>
        <v>29234.035603462358</v>
      </c>
    </row>
    <row r="12" spans="1:10" x14ac:dyDescent="0.25">
      <c r="A12" s="43">
        <v>34</v>
      </c>
      <c r="B12" s="44" t="s">
        <v>15</v>
      </c>
      <c r="C12" s="44" t="s">
        <v>9</v>
      </c>
      <c r="D12" s="45">
        <v>20</v>
      </c>
      <c r="E12" s="45">
        <v>2</v>
      </c>
      <c r="F12" s="29">
        <v>10.666666666666666</v>
      </c>
      <c r="G12" s="29">
        <f>F12/D12%</f>
        <v>53.333333333333329</v>
      </c>
      <c r="H12" s="46">
        <v>765.61403508771934</v>
      </c>
      <c r="I12" s="42">
        <v>3.15</v>
      </c>
      <c r="J12" s="29">
        <f>(H12/10)/(I12/1000)</f>
        <v>24305.207463102201</v>
      </c>
    </row>
    <row r="13" spans="1:10" x14ac:dyDescent="0.25">
      <c r="A13" s="43">
        <v>35</v>
      </c>
      <c r="B13" s="44" t="s">
        <v>15</v>
      </c>
      <c r="C13" s="44" t="s">
        <v>13</v>
      </c>
      <c r="D13" s="45">
        <v>80</v>
      </c>
      <c r="E13" s="45">
        <v>2</v>
      </c>
      <c r="F13" s="29">
        <v>33.333333333333336</v>
      </c>
      <c r="G13" s="29">
        <f>F13/D13%</f>
        <v>41.666666666666664</v>
      </c>
      <c r="H13" s="46">
        <v>940.42553191489344</v>
      </c>
      <c r="I13" s="42">
        <v>3.18</v>
      </c>
      <c r="J13" s="29">
        <f>(H13/10)/(I13/1000)</f>
        <v>29573.12993443061</v>
      </c>
    </row>
    <row r="14" spans="1:10" x14ac:dyDescent="0.25">
      <c r="A14" s="43">
        <v>36</v>
      </c>
      <c r="B14" s="44" t="s">
        <v>15</v>
      </c>
      <c r="C14" s="44" t="s">
        <v>13</v>
      </c>
      <c r="D14" s="45">
        <v>20</v>
      </c>
      <c r="E14" s="45">
        <v>2</v>
      </c>
      <c r="F14" s="29">
        <v>8.6666666666666661</v>
      </c>
      <c r="G14" s="29">
        <f>F14/D14%</f>
        <v>43.333333333333329</v>
      </c>
      <c r="H14" s="46">
        <v>854.03508771929819</v>
      </c>
      <c r="I14" s="42">
        <v>3.16</v>
      </c>
      <c r="J14" s="29">
        <f>(H14/10)/(I14/1000)</f>
        <v>27026.426826560069</v>
      </c>
    </row>
    <row r="15" spans="1:10" x14ac:dyDescent="0.25">
      <c r="A15" s="43">
        <v>37</v>
      </c>
      <c r="B15" s="44" t="s">
        <v>15</v>
      </c>
      <c r="C15" s="44" t="s">
        <v>9</v>
      </c>
      <c r="D15" s="45">
        <v>80</v>
      </c>
      <c r="E15" s="45">
        <v>2</v>
      </c>
      <c r="F15" s="29">
        <v>33.333333333333336</v>
      </c>
      <c r="G15" s="29">
        <f>F15/D15%</f>
        <v>41.666666666666664</v>
      </c>
      <c r="H15" s="46">
        <v>978.01418439716304</v>
      </c>
      <c r="I15" s="42">
        <v>3.11</v>
      </c>
      <c r="J15" s="29">
        <f>(H15/10)/(I15/1000)</f>
        <v>31447.401427561512</v>
      </c>
    </row>
    <row r="16" spans="1:10" x14ac:dyDescent="0.25">
      <c r="A16" s="43">
        <v>38</v>
      </c>
      <c r="B16" s="44" t="s">
        <v>15</v>
      </c>
      <c r="C16" s="44" t="s">
        <v>9</v>
      </c>
      <c r="D16" s="45">
        <v>10</v>
      </c>
      <c r="E16" s="45">
        <v>2</v>
      </c>
      <c r="F16" s="29">
        <v>4</v>
      </c>
      <c r="G16" s="29">
        <f>F16/D16%</f>
        <v>40</v>
      </c>
      <c r="H16" s="46">
        <v>640.86021505376334</v>
      </c>
      <c r="I16" s="42">
        <v>3.13</v>
      </c>
      <c r="J16" s="29">
        <f>(H16/10)/(I16/1000)</f>
        <v>20474.767254113845</v>
      </c>
    </row>
    <row r="17" spans="1:10" x14ac:dyDescent="0.25">
      <c r="A17" s="43">
        <v>39</v>
      </c>
      <c r="B17" s="44" t="s">
        <v>15</v>
      </c>
      <c r="C17" s="44" t="s">
        <v>13</v>
      </c>
      <c r="D17" s="45">
        <v>40</v>
      </c>
      <c r="E17" s="45">
        <v>2</v>
      </c>
      <c r="F17" s="29">
        <v>17.333333333333332</v>
      </c>
      <c r="G17" s="29">
        <f>F17/D17%</f>
        <v>43.333333333333329</v>
      </c>
      <c r="H17" s="46">
        <v>927.77777777777783</v>
      </c>
      <c r="I17" s="42">
        <v>3.12</v>
      </c>
      <c r="J17" s="29">
        <f>(H17/10)/(I17/1000)</f>
        <v>29736.467236467241</v>
      </c>
    </row>
    <row r="18" spans="1:10" x14ac:dyDescent="0.25">
      <c r="A18" s="43">
        <v>62</v>
      </c>
      <c r="B18" s="44" t="s">
        <v>15</v>
      </c>
      <c r="C18" s="44" t="s">
        <v>13</v>
      </c>
      <c r="D18" s="45">
        <v>80</v>
      </c>
      <c r="E18" s="45">
        <v>3</v>
      </c>
      <c r="F18" s="29">
        <v>37.333333333333336</v>
      </c>
      <c r="G18" s="29">
        <f>F18/D18%</f>
        <v>46.666666666666664</v>
      </c>
      <c r="H18" s="46">
        <v>1046</v>
      </c>
      <c r="I18" s="42">
        <v>3.67</v>
      </c>
      <c r="J18" s="29">
        <f>(H18/10)/(I18/1000)</f>
        <v>28501.362397820161</v>
      </c>
    </row>
    <row r="19" spans="1:10" x14ac:dyDescent="0.25">
      <c r="A19" s="43">
        <v>63</v>
      </c>
      <c r="B19" s="44" t="s">
        <v>15</v>
      </c>
      <c r="C19" s="44" t="s">
        <v>9</v>
      </c>
      <c r="D19" s="45">
        <v>80</v>
      </c>
      <c r="E19" s="45">
        <v>3</v>
      </c>
      <c r="F19" s="29">
        <v>57.333333333333336</v>
      </c>
      <c r="G19" s="29">
        <f>F19/D19%</f>
        <v>71.666666666666671</v>
      </c>
      <c r="H19" s="46">
        <v>1349.2753623188405</v>
      </c>
      <c r="I19" s="42">
        <v>3.76</v>
      </c>
      <c r="J19" s="29">
        <f>(H19/10)/(I19/1000)</f>
        <v>35884.983040394698</v>
      </c>
    </row>
    <row r="20" spans="1:10" x14ac:dyDescent="0.25">
      <c r="A20" s="43">
        <v>64</v>
      </c>
      <c r="B20" s="44" t="s">
        <v>15</v>
      </c>
      <c r="C20" s="44" t="s">
        <v>13</v>
      </c>
      <c r="D20" s="45">
        <v>10</v>
      </c>
      <c r="E20" s="45">
        <v>3</v>
      </c>
      <c r="F20" s="29">
        <v>10</v>
      </c>
      <c r="G20" s="29">
        <f>F20/D20%</f>
        <v>100</v>
      </c>
      <c r="H20" s="46">
        <v>1083.3333333333333</v>
      </c>
      <c r="I20" s="42">
        <v>3.5</v>
      </c>
      <c r="J20" s="29">
        <f>(H20/10)/(I20/1000)</f>
        <v>30952.38095238095</v>
      </c>
    </row>
    <row r="21" spans="1:10" x14ac:dyDescent="0.25">
      <c r="A21" s="43">
        <v>65</v>
      </c>
      <c r="B21" s="44" t="s">
        <v>15</v>
      </c>
      <c r="C21" s="44" t="s">
        <v>9</v>
      </c>
      <c r="D21" s="45">
        <v>10</v>
      </c>
      <c r="E21" s="45">
        <v>3</v>
      </c>
      <c r="F21" s="29">
        <v>11.333333333333334</v>
      </c>
      <c r="G21" s="29">
        <f>F21/D21%</f>
        <v>113.33333333333333</v>
      </c>
      <c r="H21" s="46">
        <v>1159.3869731800767</v>
      </c>
      <c r="I21" s="42">
        <v>3.46</v>
      </c>
      <c r="J21" s="29">
        <f>(H21/10)/(I21/1000)</f>
        <v>33508.294022545568</v>
      </c>
    </row>
    <row r="22" spans="1:10" x14ac:dyDescent="0.25">
      <c r="A22" s="43">
        <v>66</v>
      </c>
      <c r="B22" s="44" t="s">
        <v>15</v>
      </c>
      <c r="C22" s="44" t="s">
        <v>13</v>
      </c>
      <c r="D22" s="45">
        <v>40</v>
      </c>
      <c r="E22" s="45">
        <v>3</v>
      </c>
      <c r="F22" s="29">
        <v>24</v>
      </c>
      <c r="G22" s="29">
        <f>F22/D22%</f>
        <v>60</v>
      </c>
      <c r="H22" s="46">
        <v>968</v>
      </c>
      <c r="I22" s="42">
        <v>3.47</v>
      </c>
      <c r="J22" s="29">
        <f>(H22/10)/(I22/1000)</f>
        <v>27896.253602305474</v>
      </c>
    </row>
    <row r="23" spans="1:10" x14ac:dyDescent="0.25">
      <c r="A23" s="43">
        <v>67</v>
      </c>
      <c r="B23" s="44" t="s">
        <v>15</v>
      </c>
      <c r="C23" s="44" t="s">
        <v>9</v>
      </c>
      <c r="D23" s="45">
        <v>20</v>
      </c>
      <c r="E23" s="45">
        <v>3</v>
      </c>
      <c r="F23" s="29">
        <v>15.333333333333334</v>
      </c>
      <c r="G23" s="29">
        <f>F23/D23%</f>
        <v>76.666666666666671</v>
      </c>
      <c r="H23" s="46">
        <v>1493.3333333333335</v>
      </c>
      <c r="I23" s="42">
        <v>3.56</v>
      </c>
      <c r="J23" s="29">
        <f>(H23/10)/(I23/1000)</f>
        <v>41947.565543071163</v>
      </c>
    </row>
    <row r="24" spans="1:10" x14ac:dyDescent="0.25">
      <c r="A24" s="43">
        <v>68</v>
      </c>
      <c r="B24" s="44" t="s">
        <v>15</v>
      </c>
      <c r="C24" s="44" t="s">
        <v>13</v>
      </c>
      <c r="D24" s="45">
        <v>20</v>
      </c>
      <c r="E24" s="45">
        <v>3</v>
      </c>
      <c r="F24" s="29">
        <v>15.333333333333334</v>
      </c>
      <c r="G24" s="29">
        <f>F24/D24%</f>
        <v>76.666666666666671</v>
      </c>
      <c r="H24" s="46">
        <v>976.66666666666674</v>
      </c>
      <c r="I24" s="42">
        <v>3.4</v>
      </c>
      <c r="J24" s="29">
        <f>(H24/10)/(I24/1000)</f>
        <v>28725.490196078434</v>
      </c>
    </row>
    <row r="25" spans="1:10" x14ac:dyDescent="0.25">
      <c r="A25" s="43">
        <v>69</v>
      </c>
      <c r="B25" s="44" t="s">
        <v>15</v>
      </c>
      <c r="C25" s="44" t="s">
        <v>9</v>
      </c>
      <c r="D25" s="45">
        <v>40</v>
      </c>
      <c r="E25" s="45">
        <v>3</v>
      </c>
      <c r="F25" s="29">
        <v>16</v>
      </c>
      <c r="G25" s="29">
        <f>F25/D25%</f>
        <v>40</v>
      </c>
      <c r="H25" s="46">
        <v>1255.5555555555557</v>
      </c>
      <c r="I25" s="42">
        <v>3.39</v>
      </c>
      <c r="J25" s="29">
        <f>(H25/10)/(I25/1000)</f>
        <v>37037.037037037036</v>
      </c>
    </row>
    <row r="26" spans="1:10" x14ac:dyDescent="0.25">
      <c r="A26" s="43">
        <v>72</v>
      </c>
      <c r="B26" s="44" t="s">
        <v>15</v>
      </c>
      <c r="C26" s="44" t="s">
        <v>9</v>
      </c>
      <c r="D26" s="45">
        <v>10</v>
      </c>
      <c r="E26" s="45">
        <v>4</v>
      </c>
      <c r="F26" s="29">
        <v>4</v>
      </c>
      <c r="G26" s="29">
        <f>F26/D26%</f>
        <v>40</v>
      </c>
      <c r="H26" s="46">
        <v>1154.3478260869565</v>
      </c>
      <c r="I26" s="42">
        <v>3.87</v>
      </c>
      <c r="J26" s="29">
        <f>(H26/10)/(I26/1000)</f>
        <v>29828.109201213345</v>
      </c>
    </row>
    <row r="27" spans="1:10" x14ac:dyDescent="0.25">
      <c r="A27" s="43">
        <v>73</v>
      </c>
      <c r="B27" s="44" t="s">
        <v>15</v>
      </c>
      <c r="C27" s="44" t="s">
        <v>9</v>
      </c>
      <c r="D27" s="45">
        <v>40</v>
      </c>
      <c r="E27" s="45">
        <v>4</v>
      </c>
      <c r="F27" s="29">
        <v>25.333333333333332</v>
      </c>
      <c r="G27" s="29">
        <f>F27/D27%</f>
        <v>63.333333333333329</v>
      </c>
      <c r="H27" s="46">
        <v>915.46391752577324</v>
      </c>
      <c r="I27" s="42">
        <v>3.67</v>
      </c>
      <c r="J27" s="29">
        <f>(H27/10)/(I27/1000)</f>
        <v>24944.520913508808</v>
      </c>
    </row>
    <row r="28" spans="1:10" x14ac:dyDescent="0.25">
      <c r="A28" s="43">
        <v>74</v>
      </c>
      <c r="B28" s="44" t="s">
        <v>15</v>
      </c>
      <c r="C28" s="44" t="s">
        <v>13</v>
      </c>
      <c r="D28" s="45">
        <v>10</v>
      </c>
      <c r="E28" s="45">
        <v>4</v>
      </c>
      <c r="F28" s="29">
        <v>11.333333333333334</v>
      </c>
      <c r="G28" s="29">
        <f>F28/D28%</f>
        <v>113.33333333333333</v>
      </c>
      <c r="H28" s="46">
        <v>1128</v>
      </c>
      <c r="I28" s="42">
        <v>3.43</v>
      </c>
      <c r="J28" s="29">
        <f>(H28/10)/(I28/1000)</f>
        <v>32886.297376093287</v>
      </c>
    </row>
    <row r="29" spans="1:10" x14ac:dyDescent="0.25">
      <c r="A29" s="43">
        <v>75</v>
      </c>
      <c r="B29" s="44" t="s">
        <v>15</v>
      </c>
      <c r="C29" s="44" t="s">
        <v>13</v>
      </c>
      <c r="D29" s="45">
        <v>40</v>
      </c>
      <c r="E29" s="45">
        <v>4</v>
      </c>
      <c r="F29" s="29">
        <v>25.333333333333332</v>
      </c>
      <c r="G29" s="29">
        <f>F29/D29%</f>
        <v>63.333333333333329</v>
      </c>
      <c r="H29" s="46">
        <v>999.33333333333337</v>
      </c>
      <c r="I29" s="42">
        <v>3.67</v>
      </c>
      <c r="J29" s="29">
        <f>(H29/10)/(I29/1000)</f>
        <v>27229.791099000908</v>
      </c>
    </row>
    <row r="30" spans="1:10" x14ac:dyDescent="0.25">
      <c r="A30" s="43">
        <v>76</v>
      </c>
      <c r="B30" s="44" t="s">
        <v>15</v>
      </c>
      <c r="C30" s="44" t="s">
        <v>9</v>
      </c>
      <c r="D30" s="45">
        <v>80</v>
      </c>
      <c r="E30" s="45">
        <v>4</v>
      </c>
      <c r="F30" s="29">
        <v>40.666666666666664</v>
      </c>
      <c r="G30" s="29">
        <f>F30/D30%</f>
        <v>50.833333333333329</v>
      </c>
      <c r="H30" s="46">
        <v>1036.3636363636363</v>
      </c>
      <c r="I30" s="42">
        <v>3.81</v>
      </c>
      <c r="J30" s="29">
        <f>(H30/10)/(I30/1000)</f>
        <v>27201.14531138153</v>
      </c>
    </row>
    <row r="31" spans="1:10" x14ac:dyDescent="0.25">
      <c r="A31" s="43">
        <v>77</v>
      </c>
      <c r="B31" s="44" t="s">
        <v>15</v>
      </c>
      <c r="C31" s="44" t="s">
        <v>13</v>
      </c>
      <c r="D31" s="45">
        <v>80</v>
      </c>
      <c r="E31" s="45">
        <v>4</v>
      </c>
      <c r="F31" s="29">
        <v>34</v>
      </c>
      <c r="G31" s="29">
        <f>F31/D31%</f>
        <v>42.5</v>
      </c>
      <c r="H31" s="46">
        <v>926</v>
      </c>
      <c r="I31" s="42">
        <v>3.73</v>
      </c>
      <c r="J31" s="29">
        <f>(H31/10)/(I31/1000)</f>
        <v>24825.737265415548</v>
      </c>
    </row>
    <row r="32" spans="1:10" x14ac:dyDescent="0.25">
      <c r="A32" s="43">
        <v>78</v>
      </c>
      <c r="B32" s="44" t="s">
        <v>15</v>
      </c>
      <c r="C32" s="44" t="s">
        <v>13</v>
      </c>
      <c r="D32" s="45">
        <v>20</v>
      </c>
      <c r="E32" s="45">
        <v>4</v>
      </c>
      <c r="F32" s="29">
        <v>13.333333333333334</v>
      </c>
      <c r="G32" s="29">
        <f>F32/D32%</f>
        <v>66.666666666666671</v>
      </c>
      <c r="H32" s="46">
        <v>971.33333333333337</v>
      </c>
      <c r="I32" s="42">
        <v>3.66</v>
      </c>
      <c r="J32" s="29">
        <f>(H32/10)/(I32/1000)</f>
        <v>26539.162112932605</v>
      </c>
    </row>
    <row r="33" spans="1:10" x14ac:dyDescent="0.25">
      <c r="A33" s="43">
        <v>79</v>
      </c>
      <c r="B33" s="44" t="s">
        <v>15</v>
      </c>
      <c r="C33" s="44" t="s">
        <v>9</v>
      </c>
      <c r="D33" s="45">
        <v>20</v>
      </c>
      <c r="E33" s="45">
        <v>4</v>
      </c>
      <c r="F33" s="29">
        <v>6.666666666666667</v>
      </c>
      <c r="G33" s="29">
        <f>F33/D33%</f>
        <v>33.333333333333336</v>
      </c>
      <c r="H33" s="46">
        <v>974.30555555555566</v>
      </c>
      <c r="I33" s="42">
        <v>3.6</v>
      </c>
      <c r="J33" s="29">
        <f>(H33/10)/(I33/1000)</f>
        <v>27064.043209876549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DE8F1-6837-43BE-B4A5-8CBCD33B3453}">
  <dimension ref="A1:F41"/>
  <sheetViews>
    <sheetView tabSelected="1" workbookViewId="0">
      <selection activeCell="Q23" sqref="Q23"/>
    </sheetView>
  </sheetViews>
  <sheetFormatPr defaultRowHeight="15" x14ac:dyDescent="0.25"/>
  <sheetData>
    <row r="1" spans="1:6" x14ac:dyDescent="0.25">
      <c r="A1" s="36" t="s">
        <v>2</v>
      </c>
      <c r="B1" s="36" t="s">
        <v>3</v>
      </c>
      <c r="C1" s="36" t="s">
        <v>45</v>
      </c>
      <c r="D1" s="36" t="s">
        <v>46</v>
      </c>
      <c r="E1" s="36" t="s">
        <v>98</v>
      </c>
      <c r="F1" s="36" t="s">
        <v>108</v>
      </c>
    </row>
    <row r="2" spans="1:6" x14ac:dyDescent="0.25">
      <c r="A2" s="38">
        <v>21</v>
      </c>
      <c r="B2" s="39" t="s">
        <v>15</v>
      </c>
      <c r="C2" s="39" t="s">
        <v>8</v>
      </c>
      <c r="D2" s="40"/>
      <c r="E2" s="40">
        <v>1</v>
      </c>
      <c r="F2" s="41"/>
    </row>
    <row r="3" spans="1:6" x14ac:dyDescent="0.25">
      <c r="A3" s="43">
        <v>22</v>
      </c>
      <c r="B3" s="44" t="s">
        <v>15</v>
      </c>
      <c r="C3" s="44" t="s">
        <v>9</v>
      </c>
      <c r="D3" s="45">
        <v>20</v>
      </c>
      <c r="E3" s="45">
        <v>1</v>
      </c>
      <c r="F3" s="42">
        <v>3.5</v>
      </c>
    </row>
    <row r="4" spans="1:6" x14ac:dyDescent="0.25">
      <c r="A4" s="43">
        <v>23</v>
      </c>
      <c r="B4" s="44" t="s">
        <v>15</v>
      </c>
      <c r="C4" s="44" t="s">
        <v>13</v>
      </c>
      <c r="D4" s="45">
        <v>10</v>
      </c>
      <c r="E4" s="45">
        <v>1</v>
      </c>
      <c r="F4" s="42">
        <v>3.57</v>
      </c>
    </row>
    <row r="5" spans="1:6" x14ac:dyDescent="0.25">
      <c r="A5" s="43">
        <v>24</v>
      </c>
      <c r="B5" s="44" t="s">
        <v>15</v>
      </c>
      <c r="C5" s="44" t="s">
        <v>13</v>
      </c>
      <c r="D5" s="45">
        <v>80</v>
      </c>
      <c r="E5" s="45">
        <v>1</v>
      </c>
      <c r="F5" s="42">
        <v>3.41</v>
      </c>
    </row>
    <row r="6" spans="1:6" x14ac:dyDescent="0.25">
      <c r="A6" s="43">
        <v>25</v>
      </c>
      <c r="B6" s="44" t="s">
        <v>15</v>
      </c>
      <c r="C6" s="44" t="s">
        <v>9</v>
      </c>
      <c r="D6" s="45">
        <v>80</v>
      </c>
      <c r="E6" s="45">
        <v>1</v>
      </c>
      <c r="F6" s="42">
        <v>3.22</v>
      </c>
    </row>
    <row r="7" spans="1:6" x14ac:dyDescent="0.25">
      <c r="A7" s="43">
        <v>26</v>
      </c>
      <c r="B7" s="44" t="s">
        <v>15</v>
      </c>
      <c r="C7" s="44" t="s">
        <v>13</v>
      </c>
      <c r="D7" s="45">
        <v>40</v>
      </c>
      <c r="E7" s="45">
        <v>1</v>
      </c>
      <c r="F7" s="42">
        <v>3.46</v>
      </c>
    </row>
    <row r="8" spans="1:6" x14ac:dyDescent="0.25">
      <c r="A8" s="43">
        <v>27</v>
      </c>
      <c r="B8" s="44" t="s">
        <v>15</v>
      </c>
      <c r="C8" s="44" t="s">
        <v>13</v>
      </c>
      <c r="D8" s="45">
        <v>20</v>
      </c>
      <c r="E8" s="45">
        <v>1</v>
      </c>
      <c r="F8" s="42">
        <v>3.29</v>
      </c>
    </row>
    <row r="9" spans="1:6" x14ac:dyDescent="0.25">
      <c r="A9" s="43">
        <v>28</v>
      </c>
      <c r="B9" s="44" t="s">
        <v>15</v>
      </c>
      <c r="C9" s="44" t="s">
        <v>9</v>
      </c>
      <c r="D9" s="45">
        <v>10</v>
      </c>
      <c r="E9" s="45">
        <v>1</v>
      </c>
      <c r="F9" s="42">
        <v>3.22</v>
      </c>
    </row>
    <row r="10" spans="1:6" x14ac:dyDescent="0.25">
      <c r="A10" s="43">
        <v>29</v>
      </c>
      <c r="B10" s="44" t="s">
        <v>15</v>
      </c>
      <c r="C10" s="44" t="s">
        <v>9</v>
      </c>
      <c r="D10" s="45">
        <v>40</v>
      </c>
      <c r="E10" s="45">
        <v>1</v>
      </c>
      <c r="F10" s="42">
        <v>3.29</v>
      </c>
    </row>
    <row r="11" spans="1:6" x14ac:dyDescent="0.25">
      <c r="A11" s="38">
        <v>30</v>
      </c>
      <c r="B11" s="39" t="s">
        <v>15</v>
      </c>
      <c r="C11" s="39" t="s">
        <v>8</v>
      </c>
      <c r="D11" s="40"/>
      <c r="E11" s="40">
        <v>1</v>
      </c>
      <c r="F11" s="41"/>
    </row>
    <row r="12" spans="1:6" x14ac:dyDescent="0.25">
      <c r="A12" s="38">
        <v>31</v>
      </c>
      <c r="B12" s="39" t="s">
        <v>15</v>
      </c>
      <c r="C12" s="39" t="s">
        <v>8</v>
      </c>
      <c r="D12" s="40"/>
      <c r="E12" s="40">
        <v>2</v>
      </c>
      <c r="F12" s="41"/>
    </row>
    <row r="13" spans="1:6" x14ac:dyDescent="0.25">
      <c r="A13" s="43">
        <v>32</v>
      </c>
      <c r="B13" s="44" t="s">
        <v>15</v>
      </c>
      <c r="C13" s="44" t="s">
        <v>9</v>
      </c>
      <c r="D13" s="45">
        <v>40</v>
      </c>
      <c r="E13" s="45">
        <v>2</v>
      </c>
      <c r="F13" s="42">
        <v>3.13</v>
      </c>
    </row>
    <row r="14" spans="1:6" x14ac:dyDescent="0.25">
      <c r="A14" s="43">
        <v>33</v>
      </c>
      <c r="B14" s="44" t="s">
        <v>15</v>
      </c>
      <c r="C14" s="44" t="s">
        <v>13</v>
      </c>
      <c r="D14" s="45">
        <v>10</v>
      </c>
      <c r="E14" s="45">
        <v>2</v>
      </c>
      <c r="F14" s="42">
        <v>3.14</v>
      </c>
    </row>
    <row r="15" spans="1:6" x14ac:dyDescent="0.25">
      <c r="A15" s="43">
        <v>34</v>
      </c>
      <c r="B15" s="44" t="s">
        <v>15</v>
      </c>
      <c r="C15" s="44" t="s">
        <v>9</v>
      </c>
      <c r="D15" s="45">
        <v>20</v>
      </c>
      <c r="E15" s="45">
        <v>2</v>
      </c>
      <c r="F15" s="42">
        <v>3.15</v>
      </c>
    </row>
    <row r="16" spans="1:6" x14ac:dyDescent="0.25">
      <c r="A16" s="43">
        <v>35</v>
      </c>
      <c r="B16" s="44" t="s">
        <v>15</v>
      </c>
      <c r="C16" s="44" t="s">
        <v>13</v>
      </c>
      <c r="D16" s="45">
        <v>80</v>
      </c>
      <c r="E16" s="45">
        <v>2</v>
      </c>
      <c r="F16" s="42">
        <v>3.18</v>
      </c>
    </row>
    <row r="17" spans="1:6" x14ac:dyDescent="0.25">
      <c r="A17" s="43">
        <v>36</v>
      </c>
      <c r="B17" s="44" t="s">
        <v>15</v>
      </c>
      <c r="C17" s="44" t="s">
        <v>13</v>
      </c>
      <c r="D17" s="45">
        <v>20</v>
      </c>
      <c r="E17" s="45">
        <v>2</v>
      </c>
      <c r="F17" s="42">
        <v>3.16</v>
      </c>
    </row>
    <row r="18" spans="1:6" x14ac:dyDescent="0.25">
      <c r="A18" s="43">
        <v>37</v>
      </c>
      <c r="B18" s="44" t="s">
        <v>15</v>
      </c>
      <c r="C18" s="44" t="s">
        <v>9</v>
      </c>
      <c r="D18" s="45">
        <v>80</v>
      </c>
      <c r="E18" s="45">
        <v>2</v>
      </c>
      <c r="F18" s="42">
        <v>3.11</v>
      </c>
    </row>
    <row r="19" spans="1:6" x14ac:dyDescent="0.25">
      <c r="A19" s="43">
        <v>38</v>
      </c>
      <c r="B19" s="44" t="s">
        <v>15</v>
      </c>
      <c r="C19" s="44" t="s">
        <v>9</v>
      </c>
      <c r="D19" s="45">
        <v>10</v>
      </c>
      <c r="E19" s="45">
        <v>2</v>
      </c>
      <c r="F19" s="42">
        <v>3.13</v>
      </c>
    </row>
    <row r="20" spans="1:6" x14ac:dyDescent="0.25">
      <c r="A20" s="43">
        <v>39</v>
      </c>
      <c r="B20" s="44" t="s">
        <v>15</v>
      </c>
      <c r="C20" s="44" t="s">
        <v>13</v>
      </c>
      <c r="D20" s="45">
        <v>40</v>
      </c>
      <c r="E20" s="45">
        <v>2</v>
      </c>
      <c r="F20" s="42">
        <v>3.12</v>
      </c>
    </row>
    <row r="21" spans="1:6" x14ac:dyDescent="0.25">
      <c r="A21" s="38">
        <v>40</v>
      </c>
      <c r="B21" s="39" t="s">
        <v>7</v>
      </c>
      <c r="C21" s="39" t="s">
        <v>8</v>
      </c>
      <c r="D21" s="39"/>
      <c r="E21" s="39"/>
      <c r="F21" s="41"/>
    </row>
    <row r="22" spans="1:6" x14ac:dyDescent="0.25">
      <c r="A22" s="38">
        <v>61</v>
      </c>
      <c r="B22" s="39" t="s">
        <v>7</v>
      </c>
      <c r="C22" s="39" t="s">
        <v>8</v>
      </c>
      <c r="D22" s="40"/>
      <c r="E22" s="40"/>
      <c r="F22" s="41"/>
    </row>
    <row r="23" spans="1:6" x14ac:dyDescent="0.25">
      <c r="A23" s="43">
        <v>62</v>
      </c>
      <c r="B23" s="44" t="s">
        <v>15</v>
      </c>
      <c r="C23" s="44" t="s">
        <v>13</v>
      </c>
      <c r="D23" s="45">
        <v>80</v>
      </c>
      <c r="E23" s="45">
        <v>3</v>
      </c>
      <c r="F23" s="42">
        <v>3.67</v>
      </c>
    </row>
    <row r="24" spans="1:6" x14ac:dyDescent="0.25">
      <c r="A24" s="43">
        <v>63</v>
      </c>
      <c r="B24" s="44" t="s">
        <v>15</v>
      </c>
      <c r="C24" s="44" t="s">
        <v>9</v>
      </c>
      <c r="D24" s="45">
        <v>80</v>
      </c>
      <c r="E24" s="45">
        <v>3</v>
      </c>
      <c r="F24" s="42">
        <v>3.76</v>
      </c>
    </row>
    <row r="25" spans="1:6" x14ac:dyDescent="0.25">
      <c r="A25" s="43">
        <v>64</v>
      </c>
      <c r="B25" s="44" t="s">
        <v>15</v>
      </c>
      <c r="C25" s="44" t="s">
        <v>13</v>
      </c>
      <c r="D25" s="45">
        <v>10</v>
      </c>
      <c r="E25" s="45">
        <v>3</v>
      </c>
      <c r="F25" s="42">
        <v>3.5</v>
      </c>
    </row>
    <row r="26" spans="1:6" x14ac:dyDescent="0.25">
      <c r="A26" s="43">
        <v>65</v>
      </c>
      <c r="B26" s="44" t="s">
        <v>15</v>
      </c>
      <c r="C26" s="44" t="s">
        <v>9</v>
      </c>
      <c r="D26" s="45">
        <v>10</v>
      </c>
      <c r="E26" s="45">
        <v>3</v>
      </c>
      <c r="F26" s="42">
        <v>3.46</v>
      </c>
    </row>
    <row r="27" spans="1:6" x14ac:dyDescent="0.25">
      <c r="A27" s="43">
        <v>66</v>
      </c>
      <c r="B27" s="44" t="s">
        <v>15</v>
      </c>
      <c r="C27" s="44" t="s">
        <v>13</v>
      </c>
      <c r="D27" s="45">
        <v>40</v>
      </c>
      <c r="E27" s="45">
        <v>3</v>
      </c>
      <c r="F27" s="42">
        <v>3.47</v>
      </c>
    </row>
    <row r="28" spans="1:6" x14ac:dyDescent="0.25">
      <c r="A28" s="43">
        <v>67</v>
      </c>
      <c r="B28" s="44" t="s">
        <v>15</v>
      </c>
      <c r="C28" s="44" t="s">
        <v>9</v>
      </c>
      <c r="D28" s="45">
        <v>20</v>
      </c>
      <c r="E28" s="45">
        <v>3</v>
      </c>
      <c r="F28" s="42">
        <v>3.56</v>
      </c>
    </row>
    <row r="29" spans="1:6" x14ac:dyDescent="0.25">
      <c r="A29" s="43">
        <v>68</v>
      </c>
      <c r="B29" s="44" t="s">
        <v>15</v>
      </c>
      <c r="C29" s="44" t="s">
        <v>13</v>
      </c>
      <c r="D29" s="45">
        <v>20</v>
      </c>
      <c r="E29" s="45">
        <v>3</v>
      </c>
      <c r="F29" s="42">
        <v>3.4</v>
      </c>
    </row>
    <row r="30" spans="1:6" x14ac:dyDescent="0.25">
      <c r="A30" s="43">
        <v>69</v>
      </c>
      <c r="B30" s="44" t="s">
        <v>15</v>
      </c>
      <c r="C30" s="44" t="s">
        <v>9</v>
      </c>
      <c r="D30" s="45">
        <v>40</v>
      </c>
      <c r="E30" s="45">
        <v>3</v>
      </c>
      <c r="F30" s="42">
        <v>3.39</v>
      </c>
    </row>
    <row r="31" spans="1:6" x14ac:dyDescent="0.25">
      <c r="A31" s="38">
        <v>70</v>
      </c>
      <c r="B31" s="39" t="s">
        <v>15</v>
      </c>
      <c r="C31" s="39" t="s">
        <v>8</v>
      </c>
      <c r="D31" s="40"/>
      <c r="E31" s="40"/>
      <c r="F31" s="41"/>
    </row>
    <row r="32" spans="1:6" x14ac:dyDescent="0.25">
      <c r="A32" s="38">
        <v>71</v>
      </c>
      <c r="B32" s="39" t="s">
        <v>15</v>
      </c>
      <c r="C32" s="39" t="s">
        <v>8</v>
      </c>
      <c r="D32" s="40"/>
      <c r="E32" s="40"/>
      <c r="F32" s="41"/>
    </row>
    <row r="33" spans="1:6" x14ac:dyDescent="0.25">
      <c r="A33" s="43">
        <v>72</v>
      </c>
      <c r="B33" s="44" t="s">
        <v>15</v>
      </c>
      <c r="C33" s="44" t="s">
        <v>9</v>
      </c>
      <c r="D33" s="45">
        <v>10</v>
      </c>
      <c r="E33" s="45">
        <v>4</v>
      </c>
      <c r="F33" s="42">
        <v>3.87</v>
      </c>
    </row>
    <row r="34" spans="1:6" x14ac:dyDescent="0.25">
      <c r="A34" s="43">
        <v>73</v>
      </c>
      <c r="B34" s="44" t="s">
        <v>15</v>
      </c>
      <c r="C34" s="44" t="s">
        <v>9</v>
      </c>
      <c r="D34" s="45">
        <v>40</v>
      </c>
      <c r="E34" s="45">
        <v>4</v>
      </c>
      <c r="F34" s="42">
        <v>3.67</v>
      </c>
    </row>
    <row r="35" spans="1:6" x14ac:dyDescent="0.25">
      <c r="A35" s="43">
        <v>74</v>
      </c>
      <c r="B35" s="44" t="s">
        <v>15</v>
      </c>
      <c r="C35" s="44" t="s">
        <v>13</v>
      </c>
      <c r="D35" s="45">
        <v>10</v>
      </c>
      <c r="E35" s="45">
        <v>4</v>
      </c>
      <c r="F35" s="42">
        <v>3.43</v>
      </c>
    </row>
    <row r="36" spans="1:6" x14ac:dyDescent="0.25">
      <c r="A36" s="43">
        <v>75</v>
      </c>
      <c r="B36" s="44" t="s">
        <v>15</v>
      </c>
      <c r="C36" s="44" t="s">
        <v>13</v>
      </c>
      <c r="D36" s="45">
        <v>40</v>
      </c>
      <c r="E36" s="45">
        <v>4</v>
      </c>
      <c r="F36" s="42">
        <v>3.67</v>
      </c>
    </row>
    <row r="37" spans="1:6" x14ac:dyDescent="0.25">
      <c r="A37" s="43">
        <v>76</v>
      </c>
      <c r="B37" s="44" t="s">
        <v>15</v>
      </c>
      <c r="C37" s="44" t="s">
        <v>9</v>
      </c>
      <c r="D37" s="45">
        <v>80</v>
      </c>
      <c r="E37" s="45">
        <v>4</v>
      </c>
      <c r="F37" s="42">
        <v>3.81</v>
      </c>
    </row>
    <row r="38" spans="1:6" x14ac:dyDescent="0.25">
      <c r="A38" s="43">
        <v>77</v>
      </c>
      <c r="B38" s="44" t="s">
        <v>15</v>
      </c>
      <c r="C38" s="44" t="s">
        <v>13</v>
      </c>
      <c r="D38" s="45">
        <v>80</v>
      </c>
      <c r="E38" s="45">
        <v>4</v>
      </c>
      <c r="F38" s="42">
        <v>3.73</v>
      </c>
    </row>
    <row r="39" spans="1:6" x14ac:dyDescent="0.25">
      <c r="A39" s="43">
        <v>78</v>
      </c>
      <c r="B39" s="44" t="s">
        <v>15</v>
      </c>
      <c r="C39" s="44" t="s">
        <v>13</v>
      </c>
      <c r="D39" s="45">
        <v>20</v>
      </c>
      <c r="E39" s="45">
        <v>4</v>
      </c>
      <c r="F39" s="42">
        <v>3.66</v>
      </c>
    </row>
    <row r="40" spans="1:6" x14ac:dyDescent="0.25">
      <c r="A40" s="43">
        <v>79</v>
      </c>
      <c r="B40" s="44" t="s">
        <v>15</v>
      </c>
      <c r="C40" s="44" t="s">
        <v>9</v>
      </c>
      <c r="D40" s="45">
        <v>20</v>
      </c>
      <c r="E40" s="45">
        <v>4</v>
      </c>
      <c r="F40" s="42">
        <v>3.6</v>
      </c>
    </row>
    <row r="41" spans="1:6" x14ac:dyDescent="0.25">
      <c r="A41" s="38">
        <v>80</v>
      </c>
      <c r="B41" s="39" t="s">
        <v>15</v>
      </c>
      <c r="C41" s="39" t="s">
        <v>8</v>
      </c>
      <c r="D41" s="39"/>
      <c r="E41" s="39"/>
      <c r="F41" s="4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Field plan</vt:lpstr>
      <vt:lpstr>Sowing rate calc</vt:lpstr>
      <vt:lpstr>Estab;sihment count method</vt:lpstr>
      <vt:lpstr>Emergence counts</vt:lpstr>
      <vt:lpstr>Canola 6 m counts</vt:lpstr>
      <vt:lpstr>Harvest data</vt:lpstr>
      <vt:lpstr>GY and yield components</vt:lpstr>
      <vt:lpstr>1000 seed wt</vt:lpstr>
    </vt:vector>
  </TitlesOfParts>
  <Company>The University of Adelaide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McDonald</dc:creator>
  <cp:lastModifiedBy>Glenn McDonald</cp:lastModifiedBy>
  <dcterms:created xsi:type="dcterms:W3CDTF">2022-12-04T01:53:09Z</dcterms:created>
  <dcterms:modified xsi:type="dcterms:W3CDTF">2022-12-04T02:04:10Z</dcterms:modified>
</cp:coreProperties>
</file>