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GRDC\GRDC tender Optimising plant populations\Field trials\Data\2019 experiments\Roseworthy\"/>
    </mc:Choice>
  </mc:AlternateContent>
  <xr:revisionPtr revIDLastSave="0" documentId="13_ncr:1_{6A2D58AB-61EC-4337-9E57-6CEB78005D13}" xr6:coauthVersionLast="36" xr6:coauthVersionMax="36" xr10:uidLastSave="{00000000-0000-0000-0000-000000000000}"/>
  <bookViews>
    <workbookView xWindow="0" yWindow="0" windowWidth="28800" windowHeight="12225" activeTab="1" xr2:uid="{063AA430-E9D8-4109-8FC8-EB9D72656110}"/>
  </bookViews>
  <sheets>
    <sheet name="Trail details" sheetId="5" r:id="rId1"/>
    <sheet name="Trial plan" sheetId="8" r:id="rId2"/>
    <sheet name="Sowing rates" sheetId="6" r:id="rId3"/>
    <sheet name="Emergence" sheetId="7" r:id="rId4"/>
    <sheet name="Plant establishment - 6 m count" sheetId="4" r:id="rId5"/>
    <sheet name="GY harvest data" sheetId="1" r:id="rId6"/>
    <sheet name="200 seed wt" sheetId="3" r:id="rId7"/>
    <sheet name="Yield and yield componebts" sheetId="2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3" i="7" l="1"/>
  <c r="AD33" i="7" s="1"/>
  <c r="Z33" i="7"/>
  <c r="AA33" i="7" s="1"/>
  <c r="W33" i="7"/>
  <c r="X33" i="7" s="1"/>
  <c r="T33" i="7"/>
  <c r="U33" i="7" s="1"/>
  <c r="Q33" i="7"/>
  <c r="R33" i="7" s="1"/>
  <c r="N33" i="7"/>
  <c r="O33" i="7" s="1"/>
  <c r="K33" i="7"/>
  <c r="L33" i="7" s="1"/>
  <c r="AC32" i="7"/>
  <c r="AD32" i="7" s="1"/>
  <c r="Z32" i="7"/>
  <c r="AA32" i="7" s="1"/>
  <c r="W32" i="7"/>
  <c r="X32" i="7" s="1"/>
  <c r="T32" i="7"/>
  <c r="U32" i="7" s="1"/>
  <c r="Q32" i="7"/>
  <c r="R32" i="7" s="1"/>
  <c r="N32" i="7"/>
  <c r="O32" i="7" s="1"/>
  <c r="K32" i="7"/>
  <c r="L32" i="7" s="1"/>
  <c r="AC31" i="7"/>
  <c r="AD31" i="7" s="1"/>
  <c r="Z31" i="7"/>
  <c r="AA31" i="7" s="1"/>
  <c r="W31" i="7"/>
  <c r="X31" i="7" s="1"/>
  <c r="T31" i="7"/>
  <c r="U31" i="7" s="1"/>
  <c r="Q31" i="7"/>
  <c r="R31" i="7" s="1"/>
  <c r="N31" i="7"/>
  <c r="O31" i="7" s="1"/>
  <c r="K31" i="7"/>
  <c r="L31" i="7" s="1"/>
  <c r="AC30" i="7"/>
  <c r="AD30" i="7" s="1"/>
  <c r="Z30" i="7"/>
  <c r="AA30" i="7" s="1"/>
  <c r="W30" i="7"/>
  <c r="X30" i="7" s="1"/>
  <c r="T30" i="7"/>
  <c r="U30" i="7" s="1"/>
  <c r="Q30" i="7"/>
  <c r="R30" i="7" s="1"/>
  <c r="N30" i="7"/>
  <c r="O30" i="7" s="1"/>
  <c r="K30" i="7"/>
  <c r="L30" i="7" s="1"/>
  <c r="AC29" i="7"/>
  <c r="AD29" i="7" s="1"/>
  <c r="Z29" i="7"/>
  <c r="AA29" i="7" s="1"/>
  <c r="W29" i="7"/>
  <c r="X29" i="7" s="1"/>
  <c r="T29" i="7"/>
  <c r="U29" i="7" s="1"/>
  <c r="Q29" i="7"/>
  <c r="R29" i="7" s="1"/>
  <c r="N29" i="7"/>
  <c r="O29" i="7" s="1"/>
  <c r="K29" i="7"/>
  <c r="L29" i="7" s="1"/>
  <c r="AC28" i="7"/>
  <c r="AD28" i="7" s="1"/>
  <c r="Z28" i="7"/>
  <c r="AA28" i="7" s="1"/>
  <c r="W28" i="7"/>
  <c r="X28" i="7" s="1"/>
  <c r="T28" i="7"/>
  <c r="U28" i="7" s="1"/>
  <c r="Q28" i="7"/>
  <c r="R28" i="7" s="1"/>
  <c r="N28" i="7"/>
  <c r="O28" i="7" s="1"/>
  <c r="K28" i="7"/>
  <c r="L28" i="7" s="1"/>
  <c r="AC27" i="7"/>
  <c r="AD27" i="7" s="1"/>
  <c r="Z27" i="7"/>
  <c r="AA27" i="7" s="1"/>
  <c r="W27" i="7"/>
  <c r="X27" i="7" s="1"/>
  <c r="T27" i="7"/>
  <c r="U27" i="7" s="1"/>
  <c r="Q27" i="7"/>
  <c r="R27" i="7" s="1"/>
  <c r="N27" i="7"/>
  <c r="O27" i="7" s="1"/>
  <c r="K27" i="7"/>
  <c r="L27" i="7" s="1"/>
  <c r="AC26" i="7"/>
  <c r="AD26" i="7" s="1"/>
  <c r="Z26" i="7"/>
  <c r="AA26" i="7" s="1"/>
  <c r="W26" i="7"/>
  <c r="X26" i="7" s="1"/>
  <c r="T26" i="7"/>
  <c r="U26" i="7" s="1"/>
  <c r="Q26" i="7"/>
  <c r="R26" i="7" s="1"/>
  <c r="N26" i="7"/>
  <c r="O26" i="7" s="1"/>
  <c r="K26" i="7"/>
  <c r="L26" i="7" s="1"/>
  <c r="AC25" i="7"/>
  <c r="AD25" i="7" s="1"/>
  <c r="Z25" i="7"/>
  <c r="AA25" i="7" s="1"/>
  <c r="W25" i="7"/>
  <c r="X25" i="7" s="1"/>
  <c r="T25" i="7"/>
  <c r="U25" i="7" s="1"/>
  <c r="Q25" i="7"/>
  <c r="R25" i="7" s="1"/>
  <c r="N25" i="7"/>
  <c r="O25" i="7" s="1"/>
  <c r="K25" i="7"/>
  <c r="L25" i="7" s="1"/>
  <c r="AC24" i="7"/>
  <c r="AD24" i="7" s="1"/>
  <c r="Z24" i="7"/>
  <c r="AA24" i="7" s="1"/>
  <c r="W24" i="7"/>
  <c r="X24" i="7" s="1"/>
  <c r="T24" i="7"/>
  <c r="U24" i="7" s="1"/>
  <c r="Q24" i="7"/>
  <c r="R24" i="7" s="1"/>
  <c r="N24" i="7"/>
  <c r="O24" i="7" s="1"/>
  <c r="K24" i="7"/>
  <c r="L24" i="7" s="1"/>
  <c r="AC23" i="7"/>
  <c r="AD23" i="7" s="1"/>
  <c r="Z23" i="7"/>
  <c r="AA23" i="7" s="1"/>
  <c r="W23" i="7"/>
  <c r="X23" i="7" s="1"/>
  <c r="T23" i="7"/>
  <c r="U23" i="7" s="1"/>
  <c r="Q23" i="7"/>
  <c r="R23" i="7" s="1"/>
  <c r="N23" i="7"/>
  <c r="O23" i="7" s="1"/>
  <c r="K23" i="7"/>
  <c r="L23" i="7" s="1"/>
  <c r="AC22" i="7"/>
  <c r="AD22" i="7" s="1"/>
  <c r="Z22" i="7"/>
  <c r="AA22" i="7" s="1"/>
  <c r="W22" i="7"/>
  <c r="X22" i="7" s="1"/>
  <c r="T22" i="7"/>
  <c r="U22" i="7" s="1"/>
  <c r="Q22" i="7"/>
  <c r="R22" i="7" s="1"/>
  <c r="N22" i="7"/>
  <c r="O22" i="7" s="1"/>
  <c r="K22" i="7"/>
  <c r="L22" i="7" s="1"/>
  <c r="AC21" i="7"/>
  <c r="AD21" i="7" s="1"/>
  <c r="Z21" i="7"/>
  <c r="AA21" i="7" s="1"/>
  <c r="W21" i="7"/>
  <c r="X21" i="7" s="1"/>
  <c r="T21" i="7"/>
  <c r="U21" i="7" s="1"/>
  <c r="Q21" i="7"/>
  <c r="R21" i="7" s="1"/>
  <c r="N21" i="7"/>
  <c r="O21" i="7" s="1"/>
  <c r="K21" i="7"/>
  <c r="L21" i="7" s="1"/>
  <c r="AC20" i="7"/>
  <c r="AD20" i="7" s="1"/>
  <c r="Z20" i="7"/>
  <c r="AA20" i="7" s="1"/>
  <c r="W20" i="7"/>
  <c r="X20" i="7" s="1"/>
  <c r="T20" i="7"/>
  <c r="U20" i="7" s="1"/>
  <c r="Q20" i="7"/>
  <c r="R20" i="7" s="1"/>
  <c r="N20" i="7"/>
  <c r="O20" i="7" s="1"/>
  <c r="K20" i="7"/>
  <c r="L20" i="7" s="1"/>
  <c r="AC19" i="7"/>
  <c r="AD19" i="7" s="1"/>
  <c r="Z19" i="7"/>
  <c r="AA19" i="7" s="1"/>
  <c r="W19" i="7"/>
  <c r="X19" i="7" s="1"/>
  <c r="T19" i="7"/>
  <c r="U19" i="7" s="1"/>
  <c r="Q19" i="7"/>
  <c r="R19" i="7" s="1"/>
  <c r="N19" i="7"/>
  <c r="O19" i="7" s="1"/>
  <c r="K19" i="7"/>
  <c r="L19" i="7" s="1"/>
  <c r="AC18" i="7"/>
  <c r="AD18" i="7" s="1"/>
  <c r="Z18" i="7"/>
  <c r="AA18" i="7" s="1"/>
  <c r="W18" i="7"/>
  <c r="X18" i="7" s="1"/>
  <c r="T18" i="7"/>
  <c r="U18" i="7" s="1"/>
  <c r="Q18" i="7"/>
  <c r="R18" i="7" s="1"/>
  <c r="N18" i="7"/>
  <c r="O18" i="7" s="1"/>
  <c r="K18" i="7"/>
  <c r="L18" i="7" s="1"/>
  <c r="AC17" i="7"/>
  <c r="AD17" i="7" s="1"/>
  <c r="Z17" i="7"/>
  <c r="AA17" i="7" s="1"/>
  <c r="W17" i="7"/>
  <c r="X17" i="7" s="1"/>
  <c r="T17" i="7"/>
  <c r="U17" i="7" s="1"/>
  <c r="Q17" i="7"/>
  <c r="R17" i="7" s="1"/>
  <c r="N17" i="7"/>
  <c r="O17" i="7" s="1"/>
  <c r="K17" i="7"/>
  <c r="L17" i="7" s="1"/>
  <c r="AC16" i="7"/>
  <c r="AD16" i="7" s="1"/>
  <c r="Z16" i="7"/>
  <c r="AA16" i="7" s="1"/>
  <c r="W16" i="7"/>
  <c r="X16" i="7" s="1"/>
  <c r="T16" i="7"/>
  <c r="U16" i="7" s="1"/>
  <c r="Q16" i="7"/>
  <c r="R16" i="7" s="1"/>
  <c r="N16" i="7"/>
  <c r="O16" i="7" s="1"/>
  <c r="K16" i="7"/>
  <c r="L16" i="7" s="1"/>
  <c r="AC15" i="7"/>
  <c r="AD15" i="7" s="1"/>
  <c r="Z15" i="7"/>
  <c r="AA15" i="7" s="1"/>
  <c r="W15" i="7"/>
  <c r="X15" i="7" s="1"/>
  <c r="T15" i="7"/>
  <c r="U15" i="7" s="1"/>
  <c r="Q15" i="7"/>
  <c r="R15" i="7" s="1"/>
  <c r="N15" i="7"/>
  <c r="O15" i="7" s="1"/>
  <c r="K15" i="7"/>
  <c r="L15" i="7" s="1"/>
  <c r="AC14" i="7"/>
  <c r="AD14" i="7" s="1"/>
  <c r="Z14" i="7"/>
  <c r="AA14" i="7" s="1"/>
  <c r="W14" i="7"/>
  <c r="X14" i="7" s="1"/>
  <c r="T14" i="7"/>
  <c r="U14" i="7" s="1"/>
  <c r="Q14" i="7"/>
  <c r="R14" i="7" s="1"/>
  <c r="N14" i="7"/>
  <c r="O14" i="7" s="1"/>
  <c r="K14" i="7"/>
  <c r="L14" i="7" s="1"/>
  <c r="AC13" i="7"/>
  <c r="AD13" i="7" s="1"/>
  <c r="Z13" i="7"/>
  <c r="AA13" i="7" s="1"/>
  <c r="W13" i="7"/>
  <c r="X13" i="7" s="1"/>
  <c r="T13" i="7"/>
  <c r="U13" i="7" s="1"/>
  <c r="Q13" i="7"/>
  <c r="R13" i="7" s="1"/>
  <c r="N13" i="7"/>
  <c r="O13" i="7" s="1"/>
  <c r="K13" i="7"/>
  <c r="L13" i="7" s="1"/>
  <c r="AC12" i="7"/>
  <c r="AD12" i="7" s="1"/>
  <c r="Z12" i="7"/>
  <c r="AA12" i="7" s="1"/>
  <c r="W12" i="7"/>
  <c r="X12" i="7" s="1"/>
  <c r="T12" i="7"/>
  <c r="U12" i="7" s="1"/>
  <c r="Q12" i="7"/>
  <c r="R12" i="7" s="1"/>
  <c r="N12" i="7"/>
  <c r="O12" i="7" s="1"/>
  <c r="K12" i="7"/>
  <c r="L12" i="7" s="1"/>
  <c r="AC11" i="7"/>
  <c r="AD11" i="7" s="1"/>
  <c r="Z11" i="7"/>
  <c r="AA11" i="7" s="1"/>
  <c r="W11" i="7"/>
  <c r="X11" i="7" s="1"/>
  <c r="T11" i="7"/>
  <c r="U11" i="7" s="1"/>
  <c r="Q11" i="7"/>
  <c r="R11" i="7" s="1"/>
  <c r="N11" i="7"/>
  <c r="O11" i="7" s="1"/>
  <c r="K11" i="7"/>
  <c r="L11" i="7" s="1"/>
  <c r="AC10" i="7"/>
  <c r="AD10" i="7" s="1"/>
  <c r="Z10" i="7"/>
  <c r="AA10" i="7" s="1"/>
  <c r="W10" i="7"/>
  <c r="X10" i="7" s="1"/>
  <c r="T10" i="7"/>
  <c r="U10" i="7" s="1"/>
  <c r="Q10" i="7"/>
  <c r="R10" i="7" s="1"/>
  <c r="N10" i="7"/>
  <c r="O10" i="7" s="1"/>
  <c r="K10" i="7"/>
  <c r="L10" i="7" s="1"/>
  <c r="AC9" i="7"/>
  <c r="AD9" i="7" s="1"/>
  <c r="Z9" i="7"/>
  <c r="AA9" i="7" s="1"/>
  <c r="W9" i="7"/>
  <c r="X9" i="7" s="1"/>
  <c r="T9" i="7"/>
  <c r="U9" i="7" s="1"/>
  <c r="Q9" i="7"/>
  <c r="R9" i="7" s="1"/>
  <c r="N9" i="7"/>
  <c r="O9" i="7" s="1"/>
  <c r="K9" i="7"/>
  <c r="AC8" i="7"/>
  <c r="AD8" i="7" s="1"/>
  <c r="Z8" i="7"/>
  <c r="AA8" i="7" s="1"/>
  <c r="W8" i="7"/>
  <c r="X8" i="7" s="1"/>
  <c r="T8" i="7"/>
  <c r="U8" i="7" s="1"/>
  <c r="Q8" i="7"/>
  <c r="R8" i="7" s="1"/>
  <c r="N8" i="7"/>
  <c r="O8" i="7" s="1"/>
  <c r="K8" i="7"/>
  <c r="L8" i="7" s="1"/>
  <c r="AC7" i="7"/>
  <c r="AD7" i="7" s="1"/>
  <c r="Z7" i="7"/>
  <c r="AA7" i="7" s="1"/>
  <c r="W7" i="7"/>
  <c r="X7" i="7" s="1"/>
  <c r="T7" i="7"/>
  <c r="U7" i="7" s="1"/>
  <c r="Q7" i="7"/>
  <c r="N7" i="7"/>
  <c r="O7" i="7" s="1"/>
  <c r="K7" i="7"/>
  <c r="L7" i="7" s="1"/>
  <c r="AC6" i="7"/>
  <c r="AD6" i="7" s="1"/>
  <c r="Z6" i="7"/>
  <c r="AA6" i="7" s="1"/>
  <c r="W6" i="7"/>
  <c r="X6" i="7" s="1"/>
  <c r="T6" i="7"/>
  <c r="U6" i="7" s="1"/>
  <c r="Q6" i="7"/>
  <c r="R6" i="7" s="1"/>
  <c r="N6" i="7"/>
  <c r="O6" i="7" s="1"/>
  <c r="K6" i="7"/>
  <c r="L6" i="7" s="1"/>
  <c r="AC5" i="7"/>
  <c r="AD5" i="7" s="1"/>
  <c r="Z5" i="7"/>
  <c r="AA5" i="7" s="1"/>
  <c r="W5" i="7"/>
  <c r="X5" i="7" s="1"/>
  <c r="T5" i="7"/>
  <c r="U5" i="7" s="1"/>
  <c r="Q5" i="7"/>
  <c r="R5" i="7" s="1"/>
  <c r="N5" i="7"/>
  <c r="O5" i="7" s="1"/>
  <c r="K5" i="7"/>
  <c r="L5" i="7" s="1"/>
  <c r="AC4" i="7"/>
  <c r="AD4" i="7" s="1"/>
  <c r="Z4" i="7"/>
  <c r="AA4" i="7" s="1"/>
  <c r="W4" i="7"/>
  <c r="T4" i="7"/>
  <c r="U4" i="7" s="1"/>
  <c r="Q4" i="7"/>
  <c r="R4" i="7" s="1"/>
  <c r="N4" i="7"/>
  <c r="O4" i="7" s="1"/>
  <c r="K4" i="7"/>
  <c r="L4" i="7" s="1"/>
  <c r="AC3" i="7"/>
  <c r="Z3" i="7"/>
  <c r="W3" i="7"/>
  <c r="X3" i="7" s="1"/>
  <c r="T3" i="7"/>
  <c r="U3" i="7" s="1"/>
  <c r="Q3" i="7"/>
  <c r="R3" i="7" s="1"/>
  <c r="N3" i="7"/>
  <c r="K3" i="7"/>
  <c r="L3" i="7" s="1"/>
  <c r="AC2" i="7"/>
  <c r="Z2" i="7"/>
  <c r="W2" i="7"/>
  <c r="T2" i="7"/>
  <c r="U2" i="7" s="1"/>
  <c r="Q2" i="7"/>
  <c r="N2" i="7"/>
  <c r="K2" i="7"/>
  <c r="L2" i="7" s="1"/>
  <c r="G16" i="6"/>
  <c r="I16" i="6" s="1"/>
  <c r="G15" i="6"/>
  <c r="I15" i="6" s="1"/>
  <c r="G14" i="6"/>
  <c r="I14" i="6" s="1"/>
  <c r="G9" i="6"/>
  <c r="I9" i="6" s="1"/>
  <c r="G8" i="6"/>
  <c r="I8" i="6" s="1"/>
  <c r="G7" i="6"/>
  <c r="I7" i="6" s="1"/>
  <c r="E15" i="5"/>
  <c r="D15" i="5"/>
  <c r="Q34" i="4"/>
  <c r="P34" i="4"/>
  <c r="O34" i="4"/>
  <c r="S34" i="4" s="1"/>
  <c r="N34" i="4"/>
  <c r="M34" i="4"/>
  <c r="R34" i="4" s="1"/>
  <c r="Q33" i="4"/>
  <c r="P33" i="4"/>
  <c r="O33" i="4"/>
  <c r="N33" i="4"/>
  <c r="M33" i="4"/>
  <c r="R33" i="4" s="1"/>
  <c r="Q32" i="4"/>
  <c r="P32" i="4"/>
  <c r="O32" i="4"/>
  <c r="S32" i="4" s="1"/>
  <c r="N32" i="4"/>
  <c r="M32" i="4"/>
  <c r="R32" i="4" s="1"/>
  <c r="Q31" i="4"/>
  <c r="P31" i="4"/>
  <c r="O31" i="4"/>
  <c r="N31" i="4"/>
  <c r="M31" i="4"/>
  <c r="R31" i="4" s="1"/>
  <c r="Q30" i="4"/>
  <c r="P30" i="4"/>
  <c r="O30" i="4"/>
  <c r="N30" i="4"/>
  <c r="M30" i="4"/>
  <c r="R30" i="4" s="1"/>
  <c r="Q29" i="4"/>
  <c r="P29" i="4"/>
  <c r="O29" i="4"/>
  <c r="N29" i="4"/>
  <c r="M29" i="4"/>
  <c r="R29" i="4" s="1"/>
  <c r="Q28" i="4"/>
  <c r="P28" i="4"/>
  <c r="O28" i="4"/>
  <c r="N28" i="4"/>
  <c r="M28" i="4"/>
  <c r="R28" i="4" s="1"/>
  <c r="Q27" i="4"/>
  <c r="S27" i="4" s="1"/>
  <c r="P27" i="4"/>
  <c r="O27" i="4"/>
  <c r="N27" i="4"/>
  <c r="M27" i="4"/>
  <c r="R27" i="4" s="1"/>
  <c r="Q26" i="4"/>
  <c r="P26" i="4"/>
  <c r="O26" i="4"/>
  <c r="N26" i="4"/>
  <c r="M26" i="4"/>
  <c r="R26" i="4" s="1"/>
  <c r="Q25" i="4"/>
  <c r="P25" i="4"/>
  <c r="O25" i="4"/>
  <c r="N25" i="4"/>
  <c r="M25" i="4"/>
  <c r="R25" i="4" s="1"/>
  <c r="Q24" i="4"/>
  <c r="P24" i="4"/>
  <c r="O24" i="4"/>
  <c r="N24" i="4"/>
  <c r="M24" i="4"/>
  <c r="R24" i="4" s="1"/>
  <c r="Q23" i="4"/>
  <c r="P23" i="4"/>
  <c r="O23" i="4"/>
  <c r="N23" i="4"/>
  <c r="M23" i="4"/>
  <c r="R23" i="4" s="1"/>
  <c r="Q22" i="4"/>
  <c r="P22" i="4"/>
  <c r="O22" i="4"/>
  <c r="N22" i="4"/>
  <c r="M22" i="4"/>
  <c r="R22" i="4" s="1"/>
  <c r="Q21" i="4"/>
  <c r="P21" i="4"/>
  <c r="O21" i="4"/>
  <c r="N21" i="4"/>
  <c r="M21" i="4"/>
  <c r="R21" i="4" s="1"/>
  <c r="Q20" i="4"/>
  <c r="P20" i="4"/>
  <c r="O20" i="4"/>
  <c r="N20" i="4"/>
  <c r="M20" i="4"/>
  <c r="R20" i="4" s="1"/>
  <c r="Q19" i="4"/>
  <c r="P19" i="4"/>
  <c r="O19" i="4"/>
  <c r="N19" i="4"/>
  <c r="M19" i="4"/>
  <c r="R19" i="4" s="1"/>
  <c r="R18" i="4"/>
  <c r="Q18" i="4"/>
  <c r="P18" i="4"/>
  <c r="O18" i="4"/>
  <c r="N18" i="4"/>
  <c r="S18" i="4" s="1"/>
  <c r="M18" i="4"/>
  <c r="Q17" i="4"/>
  <c r="P17" i="4"/>
  <c r="O17" i="4"/>
  <c r="N17" i="4"/>
  <c r="M17" i="4"/>
  <c r="R17" i="4" s="1"/>
  <c r="Q16" i="4"/>
  <c r="P16" i="4"/>
  <c r="O16" i="4"/>
  <c r="N16" i="4"/>
  <c r="M16" i="4"/>
  <c r="R16" i="4" s="1"/>
  <c r="Q15" i="4"/>
  <c r="P15" i="4"/>
  <c r="O15" i="4"/>
  <c r="N15" i="4"/>
  <c r="M15" i="4"/>
  <c r="R15" i="4" s="1"/>
  <c r="Q14" i="4"/>
  <c r="P14" i="4"/>
  <c r="O14" i="4"/>
  <c r="N14" i="4"/>
  <c r="M14" i="4"/>
  <c r="R14" i="4" s="1"/>
  <c r="Q13" i="4"/>
  <c r="P13" i="4"/>
  <c r="O13" i="4"/>
  <c r="N13" i="4"/>
  <c r="M13" i="4"/>
  <c r="R13" i="4" s="1"/>
  <c r="Q12" i="4"/>
  <c r="P12" i="4"/>
  <c r="O12" i="4"/>
  <c r="N12" i="4"/>
  <c r="M12" i="4"/>
  <c r="R12" i="4" s="1"/>
  <c r="Q11" i="4"/>
  <c r="P11" i="4"/>
  <c r="O11" i="4"/>
  <c r="N11" i="4"/>
  <c r="M11" i="4"/>
  <c r="R11" i="4" s="1"/>
  <c r="Q10" i="4"/>
  <c r="P10" i="4"/>
  <c r="O10" i="4"/>
  <c r="N10" i="4"/>
  <c r="S10" i="4" s="1"/>
  <c r="M10" i="4"/>
  <c r="R10" i="4" s="1"/>
  <c r="R9" i="4"/>
  <c r="Q9" i="4"/>
  <c r="P9" i="4"/>
  <c r="O9" i="4"/>
  <c r="N9" i="4"/>
  <c r="M9" i="4"/>
  <c r="Q8" i="4"/>
  <c r="P8" i="4"/>
  <c r="O8" i="4"/>
  <c r="N8" i="4"/>
  <c r="M8" i="4"/>
  <c r="R8" i="4" s="1"/>
  <c r="Q7" i="4"/>
  <c r="P7" i="4"/>
  <c r="O7" i="4"/>
  <c r="N7" i="4"/>
  <c r="M7" i="4"/>
  <c r="R7" i="4" s="1"/>
  <c r="Q6" i="4"/>
  <c r="P6" i="4"/>
  <c r="O6" i="4"/>
  <c r="N6" i="4"/>
  <c r="M6" i="4"/>
  <c r="R6" i="4" s="1"/>
  <c r="Q5" i="4"/>
  <c r="P5" i="4"/>
  <c r="O5" i="4"/>
  <c r="N5" i="4"/>
  <c r="M5" i="4"/>
  <c r="R5" i="4" s="1"/>
  <c r="Q4" i="4"/>
  <c r="P4" i="4"/>
  <c r="O4" i="4"/>
  <c r="N4" i="4"/>
  <c r="M4" i="4"/>
  <c r="R4" i="4" s="1"/>
  <c r="Q3" i="4"/>
  <c r="P3" i="4"/>
  <c r="O3" i="4"/>
  <c r="N3" i="4"/>
  <c r="S3" i="4" s="1"/>
  <c r="M3" i="4"/>
  <c r="R3" i="4" s="1"/>
  <c r="H40" i="3"/>
  <c r="H39" i="3"/>
  <c r="H38" i="3"/>
  <c r="H37" i="3"/>
  <c r="H36" i="3"/>
  <c r="H35" i="3"/>
  <c r="H34" i="3"/>
  <c r="H33" i="3"/>
  <c r="H30" i="3"/>
  <c r="H29" i="3"/>
  <c r="H28" i="3"/>
  <c r="H27" i="3"/>
  <c r="H26" i="3"/>
  <c r="H25" i="3"/>
  <c r="H24" i="3"/>
  <c r="H23" i="3"/>
  <c r="H20" i="3"/>
  <c r="H19" i="3"/>
  <c r="H18" i="3"/>
  <c r="H17" i="3"/>
  <c r="H16" i="3"/>
  <c r="H15" i="3"/>
  <c r="H14" i="3"/>
  <c r="H13" i="3"/>
  <c r="H10" i="3"/>
  <c r="H9" i="3"/>
  <c r="H8" i="3"/>
  <c r="H7" i="3"/>
  <c r="H6" i="3"/>
  <c r="H5" i="3"/>
  <c r="H4" i="3"/>
  <c r="H3" i="3"/>
  <c r="L33" i="2"/>
  <c r="I33" i="2"/>
  <c r="L32" i="2"/>
  <c r="I32" i="2"/>
  <c r="L31" i="2"/>
  <c r="I31" i="2"/>
  <c r="L30" i="2"/>
  <c r="I30" i="2"/>
  <c r="L29" i="2"/>
  <c r="I29" i="2"/>
  <c r="L28" i="2"/>
  <c r="I28" i="2"/>
  <c r="L27" i="2"/>
  <c r="I27" i="2"/>
  <c r="L26" i="2"/>
  <c r="I26" i="2"/>
  <c r="L25" i="2"/>
  <c r="I25" i="2"/>
  <c r="L24" i="2"/>
  <c r="I24" i="2"/>
  <c r="L23" i="2"/>
  <c r="I23" i="2"/>
  <c r="L22" i="2"/>
  <c r="I22" i="2"/>
  <c r="L21" i="2"/>
  <c r="I21" i="2"/>
  <c r="L20" i="2"/>
  <c r="I20" i="2"/>
  <c r="L19" i="2"/>
  <c r="I19" i="2"/>
  <c r="L18" i="2"/>
  <c r="I18" i="2"/>
  <c r="L17" i="2"/>
  <c r="I17" i="2"/>
  <c r="L16" i="2"/>
  <c r="I16" i="2"/>
  <c r="L15" i="2"/>
  <c r="I15" i="2"/>
  <c r="L14" i="2"/>
  <c r="I14" i="2"/>
  <c r="L13" i="2"/>
  <c r="I13" i="2"/>
  <c r="L12" i="2"/>
  <c r="I12" i="2"/>
  <c r="L11" i="2"/>
  <c r="I11" i="2"/>
  <c r="L10" i="2"/>
  <c r="I10" i="2"/>
  <c r="L9" i="2"/>
  <c r="I9" i="2"/>
  <c r="L8" i="2"/>
  <c r="I8" i="2"/>
  <c r="L7" i="2"/>
  <c r="I7" i="2"/>
  <c r="L6" i="2"/>
  <c r="I6" i="2"/>
  <c r="L5" i="2"/>
  <c r="I5" i="2"/>
  <c r="L4" i="2"/>
  <c r="I4" i="2"/>
  <c r="L3" i="2"/>
  <c r="I3" i="2"/>
  <c r="L2" i="2"/>
  <c r="I2" i="2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X2" i="7" l="1"/>
  <c r="O3" i="7"/>
  <c r="AA3" i="7"/>
  <c r="O2" i="7"/>
  <c r="AA2" i="7"/>
  <c r="AD3" i="7"/>
  <c r="R7" i="7"/>
  <c r="L9" i="7"/>
  <c r="R2" i="7"/>
  <c r="AD2" i="7"/>
  <c r="X4" i="7"/>
  <c r="I10" i="6"/>
  <c r="I17" i="6"/>
  <c r="S9" i="4"/>
  <c r="S12" i="4"/>
  <c r="S6" i="4"/>
  <c r="S17" i="4"/>
  <c r="S11" i="4"/>
  <c r="S25" i="4"/>
  <c r="S26" i="4"/>
  <c r="S8" i="4"/>
  <c r="S20" i="4"/>
  <c r="S19" i="4"/>
  <c r="S4" i="4"/>
  <c r="S15" i="4"/>
  <c r="R37" i="4"/>
  <c r="S16" i="4"/>
  <c r="R38" i="4"/>
  <c r="S13" i="4"/>
  <c r="S23" i="4"/>
  <c r="S30" i="4"/>
  <c r="S33" i="4"/>
  <c r="S5" i="4"/>
  <c r="S28" i="4"/>
  <c r="S7" i="4"/>
  <c r="S22" i="4"/>
  <c r="S29" i="4"/>
  <c r="S14" i="4"/>
  <c r="S37" i="4" s="1"/>
  <c r="S24" i="4"/>
  <c r="S31" i="4"/>
  <c r="S21" i="4"/>
  <c r="R36" i="4"/>
  <c r="S38" i="4" l="1"/>
  <c r="S3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GKM</author>
  </authors>
  <commentList>
    <comment ref="H12" authorId="0" shapeId="0" xr:uid="{2D00ADD4-5CDB-4667-8AF6-26A6DDC4E313}">
      <text>
        <r>
          <rPr>
            <b/>
            <sz val="9"/>
            <color indexed="81"/>
            <rFont val="Tahoma"/>
            <family val="2"/>
          </rPr>
          <t>GKM:</t>
        </r>
        <r>
          <rPr>
            <sz val="9"/>
            <color indexed="81"/>
            <rFont val="Tahoma"/>
            <family val="2"/>
          </rPr>
          <t xml:space="preserve">
sown at 20/m2?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GKM</author>
  </authors>
  <commentList>
    <comment ref="H13" authorId="0" shapeId="0" xr:uid="{D5DC4EA6-681A-4F8B-9116-5B1451328AAE}">
      <text>
        <r>
          <rPr>
            <b/>
            <sz val="9"/>
            <color indexed="81"/>
            <rFont val="Tahoma"/>
            <family val="2"/>
          </rPr>
          <t>GKM:</t>
        </r>
        <r>
          <rPr>
            <sz val="9"/>
            <color indexed="81"/>
            <rFont val="Tahoma"/>
            <family val="2"/>
          </rPr>
          <t xml:space="preserve">
sown at 20/m2?</t>
        </r>
      </text>
    </comment>
  </commentList>
</comments>
</file>

<file path=xl/sharedStrings.xml><?xml version="1.0" encoding="utf-8"?>
<sst xmlns="http://schemas.openxmlformats.org/spreadsheetml/2006/main" count="1041" uniqueCount="130">
  <si>
    <t>Crop: Faba bean</t>
  </si>
  <si>
    <t>Plot</t>
  </si>
  <si>
    <t>Crop</t>
  </si>
  <si>
    <t>Rep!</t>
  </si>
  <si>
    <t>Seeder!</t>
  </si>
  <si>
    <t>Seed treat!</t>
  </si>
  <si>
    <t>Population!</t>
  </si>
  <si>
    <t>g/plot</t>
  </si>
  <si>
    <t>Harv length</t>
  </si>
  <si>
    <t>Harv area</t>
  </si>
  <si>
    <t>Yield kg_ha</t>
  </si>
  <si>
    <t>Trt</t>
  </si>
  <si>
    <t>Plant_m2</t>
  </si>
  <si>
    <t>Est%</t>
  </si>
  <si>
    <t>Seed wt(mg)</t>
  </si>
  <si>
    <t>Seed no</t>
  </si>
  <si>
    <t>Faba</t>
  </si>
  <si>
    <t>Border</t>
  </si>
  <si>
    <t>Cone</t>
  </si>
  <si>
    <t>Not graded</t>
  </si>
  <si>
    <t>Cone_10</t>
  </si>
  <si>
    <t>Cone_20</t>
  </si>
  <si>
    <t>Precision</t>
  </si>
  <si>
    <t>Graded</t>
  </si>
  <si>
    <t>Precision_20</t>
  </si>
  <si>
    <t>Precision_10</t>
  </si>
  <si>
    <t>200 seeds</t>
  </si>
  <si>
    <t>Seed st</t>
  </si>
  <si>
    <t>Count (6 m per row)</t>
  </si>
  <si>
    <t>2 rows x 3 m sample</t>
  </si>
  <si>
    <t>Unit</t>
  </si>
  <si>
    <t>PlotNo:0</t>
  </si>
  <si>
    <t>Block!</t>
  </si>
  <si>
    <t>Seeder</t>
  </si>
  <si>
    <t>Seed trt</t>
  </si>
  <si>
    <t>Sow_rate</t>
  </si>
  <si>
    <t>Target density</t>
  </si>
  <si>
    <t>Row1</t>
  </si>
  <si>
    <t>Row2</t>
  </si>
  <si>
    <t>Row3</t>
  </si>
  <si>
    <t>Row4</t>
  </si>
  <si>
    <t>Sum</t>
  </si>
  <si>
    <t>Plants_m2</t>
  </si>
  <si>
    <t>CV%</t>
  </si>
  <si>
    <t>No_m2_28Jun</t>
  </si>
  <si>
    <t>Faba bean</t>
  </si>
  <si>
    <t>Half</t>
  </si>
  <si>
    <t>Full</t>
  </si>
  <si>
    <t>Mean</t>
  </si>
  <si>
    <t>All</t>
  </si>
  <si>
    <t>No/m2 (6 m per row)</t>
  </si>
  <si>
    <t>Original establsihment copunts based on 2 rows x 3 m as per survet sampling protocil</t>
  </si>
  <si>
    <t>At the final establishment counts a 6 m x 4 row sample was taken to compare witht e 2 x 3m</t>
  </si>
  <si>
    <t xml:space="preserve">Hypotheses: </t>
  </si>
  <si>
    <t>Seed grading has no effect on the response  to sowing method or yield</t>
  </si>
  <si>
    <t>There is not difference in the effect of grading in large and small seeded crops</t>
  </si>
  <si>
    <t>Faba bea</t>
  </si>
  <si>
    <t>Ungraded</t>
  </si>
  <si>
    <t>Samira</t>
  </si>
  <si>
    <t>Trails sown 24 May 2019</t>
  </si>
  <si>
    <t xml:space="preserve">Faba bean shown shallow becase seeder could not penetrate </t>
  </si>
  <si>
    <t>Depth approx 25-30 cm</t>
  </si>
  <si>
    <t>Hand weeded plots for ryegress</t>
  </si>
  <si>
    <t>Hand spread urea - 45 kgN/ha</t>
  </si>
  <si>
    <t>Product Type: Herbicide</t>
  </si>
  <si>
    <t>Factor @80g + Grazadim @300mL + 1% Supercharge for ARG control</t>
  </si>
  <si>
    <t>Mode of Action: Group A Herbicide</t>
  </si>
  <si>
    <t>August</t>
  </si>
  <si>
    <t>Sprayed for Ascochyta?</t>
  </si>
  <si>
    <t>Active ingredient(s): butroxydim(250g/kg)</t>
  </si>
  <si>
    <t>October</t>
  </si>
  <si>
    <t>Spayed fro Heliothis</t>
  </si>
  <si>
    <t>Formulation: Water Dispersible Granule</t>
  </si>
  <si>
    <t>Varieties</t>
  </si>
  <si>
    <t>Beans</t>
  </si>
  <si>
    <t>Canola</t>
  </si>
  <si>
    <t>Hyola 559TT</t>
  </si>
  <si>
    <t>Plot size</t>
  </si>
  <si>
    <t>6 rows x 25cm x 10m</t>
  </si>
  <si>
    <t>15m2</t>
  </si>
  <si>
    <t>Plot length</t>
  </si>
  <si>
    <t>10m</t>
  </si>
  <si>
    <t>Treatment</t>
  </si>
  <si>
    <t>Seed wt</t>
  </si>
  <si>
    <t>Plants/m2</t>
  </si>
  <si>
    <t>Plot area</t>
  </si>
  <si>
    <t>Plots</t>
  </si>
  <si>
    <t>total seed</t>
  </si>
  <si>
    <t>Total</t>
  </si>
  <si>
    <t>Establsihment counts</t>
  </si>
  <si>
    <t>The number of seedligns in the middle two rows along 3 m row length were counted</t>
  </si>
  <si>
    <t>A tape measure was placed between rows 3 and 4 and seedling between 3m and 6 m were counted (=middle 3 m or plot)</t>
  </si>
  <si>
    <t>A tent peg was used to position the tape at he end of the plot and the same postion was used for every measurement</t>
  </si>
  <si>
    <t>Counts were taken every 2 days until there was little furhter change</t>
  </si>
  <si>
    <t>A final count was taben 11 days after the second last count</t>
  </si>
  <si>
    <t>Canola emergrnce was defined when the cotyledons had appeared</t>
  </si>
  <si>
    <t>Faba bean emergenece was defined when the epicotyl had emerged</t>
  </si>
  <si>
    <t>After each count soil mositure was measured with the soil moisture probe in the centr of the plot</t>
  </si>
  <si>
    <t>AT the final emergence count additional counts were taken from 4 rows between 2m and 8 m (ie 6 m row x 4 rows)</t>
  </si>
  <si>
    <t>Data for each row were recored separately</t>
  </si>
  <si>
    <t>Count_8 Jun</t>
  </si>
  <si>
    <t>Count_10Jun</t>
  </si>
  <si>
    <t>No_m2_10Jun</t>
  </si>
  <si>
    <t>Est%_10JUn</t>
  </si>
  <si>
    <t>Count_11Jun</t>
  </si>
  <si>
    <t>No_m2_11Jun</t>
  </si>
  <si>
    <t>Est%_11JUn</t>
  </si>
  <si>
    <t>Count_13Jun</t>
  </si>
  <si>
    <t>No_m2_13Jun</t>
  </si>
  <si>
    <t>Est%_13JUn</t>
  </si>
  <si>
    <t>Count_15Jun</t>
  </si>
  <si>
    <t>No_m2_15Jun</t>
  </si>
  <si>
    <t>Est%_15JUn</t>
  </si>
  <si>
    <t>Count_17Jun</t>
  </si>
  <si>
    <t>No_m2_17Jun</t>
  </si>
  <si>
    <t>Est%_17JUn</t>
  </si>
  <si>
    <t>Count_19Jun</t>
  </si>
  <si>
    <t>No_m2_19Jun</t>
  </si>
  <si>
    <t>Est%_19JUn</t>
  </si>
  <si>
    <t>Count_28Jun</t>
  </si>
  <si>
    <t>Est%_28JUn</t>
  </si>
  <si>
    <t>NORTH</t>
  </si>
  <si>
    <t>→</t>
  </si>
  <si>
    <t>Seed treat</t>
  </si>
  <si>
    <t>Population</t>
  </si>
  <si>
    <t>C</t>
  </si>
  <si>
    <t>P</t>
  </si>
  <si>
    <r>
      <rPr>
        <sz val="10"/>
        <color indexed="8"/>
        <rFont val="Calibri"/>
        <family val="2"/>
      </rPr>
      <t>←</t>
    </r>
    <r>
      <rPr>
        <sz val="10"/>
        <color indexed="8"/>
        <rFont val="Arial"/>
        <family val="2"/>
      </rPr>
      <t>10</t>
    </r>
    <r>
      <rPr>
        <sz val="10"/>
        <color indexed="8"/>
        <rFont val="Calibri"/>
        <family val="2"/>
      </rPr>
      <t>→</t>
    </r>
  </si>
  <si>
    <r>
      <rPr>
        <sz val="10"/>
        <color indexed="8"/>
        <rFont val="Calibri"/>
        <family val="2"/>
      </rPr>
      <t>←</t>
    </r>
    <r>
      <rPr>
        <sz val="10"/>
        <color indexed="8"/>
        <rFont val="Arial"/>
        <family val="2"/>
      </rPr>
      <t>15</t>
    </r>
    <r>
      <rPr>
        <sz val="10"/>
        <color indexed="8"/>
        <rFont val="Calibri"/>
        <family val="2"/>
      </rPr>
      <t>→</t>
    </r>
  </si>
  <si>
    <r>
      <rPr>
        <sz val="10"/>
        <color indexed="8"/>
        <rFont val="Calibri"/>
        <family val="2"/>
      </rPr>
      <t>←</t>
    </r>
    <r>
      <rPr>
        <sz val="10"/>
        <color indexed="8"/>
        <rFont val="Arial"/>
        <family val="2"/>
      </rPr>
      <t>55</t>
    </r>
    <r>
      <rPr>
        <sz val="10"/>
        <color indexed="8"/>
        <rFont val="Calibri"/>
        <family val="2"/>
      </rPr>
      <t>→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</si>
</sst>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sz val="10"/>
      <color theme="1"/>
      <name val="Calibri"/>
      <family val="2"/>
    </font>
    <font>
      <b/>
      <sz val="10"/>
      <color theme="1"/>
      <name val="Arial"/>
      <family val="2"/>
    </font>
    <font>
      <sz val="10"/>
      <color indexed="8"/>
      <name val="Calibri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0" fillId="0" borderId="1" xfId="0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64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1" fontId="0" fillId="0" borderId="0" xfId="0" applyNumberFormat="1" applyBorder="1"/>
    <xf numFmtId="0" fontId="1" fillId="2" borderId="1" xfId="0" applyFont="1" applyFill="1" applyBorder="1" applyAlignment="1">
      <alignment horizontal="center"/>
    </xf>
    <xf numFmtId="164" fontId="0" fillId="0" borderId="1" xfId="0" applyNumberFormat="1" applyBorder="1"/>
    <xf numFmtId="0" fontId="2" fillId="0" borderId="0" xfId="0" applyFont="1"/>
    <xf numFmtId="0" fontId="3" fillId="0" borderId="0" xfId="0" applyFont="1"/>
    <xf numFmtId="16" fontId="0" fillId="0" borderId="0" xfId="0" applyNumberFormat="1"/>
    <xf numFmtId="0" fontId="0" fillId="0" borderId="0" xfId="0" applyAlignment="1">
      <alignment horizontal="center"/>
    </xf>
    <xf numFmtId="2" fontId="6" fillId="0" borderId="0" xfId="0" applyNumberFormat="1" applyFont="1"/>
    <xf numFmtId="0" fontId="6" fillId="0" borderId="0" xfId="0" applyFont="1"/>
    <xf numFmtId="0" fontId="8" fillId="0" borderId="0" xfId="0" applyFont="1"/>
    <xf numFmtId="0" fontId="7" fillId="0" borderId="0" xfId="0" applyFont="1"/>
    <xf numFmtId="1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/>
    <xf numFmtId="0" fontId="9" fillId="0" borderId="0" xfId="0" applyFont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1" xfId="0" applyFont="1" applyFill="1" applyBorder="1"/>
    <xf numFmtId="0" fontId="1" fillId="4" borderId="3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3" xfId="0" applyFont="1" applyFill="1" applyBorder="1"/>
    <xf numFmtId="0" fontId="1" fillId="0" borderId="4" xfId="0" applyFont="1" applyBorder="1"/>
    <xf numFmtId="0" fontId="1" fillId="0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DC/GRDC%20tender%20Optimising%20plant%20populations/Field%20trials/Field%20trials%202019/Roseworthy/Rw%20Faba&amp;cano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6"/>
      <sheetName val="Seeding rate calculations"/>
      <sheetName val="Canola seedign rate and N calc"/>
      <sheetName val="Genstat Data"/>
      <sheetName val="Sheet7"/>
      <sheetName val="Establishment count method"/>
      <sheetName val="Data sheet Canola"/>
      <sheetName val="Canola 6m counts"/>
      <sheetName val="Yield canola"/>
      <sheetName val="1000 seed wt"/>
      <sheetName val="Data sheet faba "/>
      <sheetName val="Faba bean 6m counts"/>
      <sheetName val="Yield faba bean"/>
      <sheetName val="200 seed wt"/>
      <sheetName val="Sheet8"/>
      <sheetName val="2 blocks"/>
      <sheetName val="Final trial plan"/>
      <sheetName val="Sheet1"/>
      <sheetName val="Seed wt distribution"/>
      <sheetName val="1 block per rep"/>
      <sheetName val="2 blocks per re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7">
          <cell r="G47">
            <v>7</v>
          </cell>
          <cell r="I47">
            <v>0</v>
          </cell>
        </row>
        <row r="48">
          <cell r="G48">
            <v>9</v>
          </cell>
          <cell r="I48">
            <v>3.6111111111111116</v>
          </cell>
        </row>
        <row r="49">
          <cell r="G49">
            <v>11</v>
          </cell>
          <cell r="I49">
            <v>16.611111111111111</v>
          </cell>
        </row>
        <row r="50">
          <cell r="G50">
            <v>13</v>
          </cell>
          <cell r="I50">
            <v>26.611111111111111</v>
          </cell>
        </row>
        <row r="51">
          <cell r="G51">
            <v>15</v>
          </cell>
          <cell r="I51">
            <v>38.388888888888893</v>
          </cell>
        </row>
        <row r="52">
          <cell r="G52">
            <v>17</v>
          </cell>
          <cell r="I52">
            <v>45.111111111111107</v>
          </cell>
        </row>
        <row r="53">
          <cell r="G53">
            <v>18</v>
          </cell>
          <cell r="I53">
            <v>46.777777777777779</v>
          </cell>
        </row>
        <row r="54">
          <cell r="G54">
            <v>20</v>
          </cell>
          <cell r="I54">
            <v>49.166666666666664</v>
          </cell>
        </row>
        <row r="55">
          <cell r="G55">
            <v>22</v>
          </cell>
          <cell r="I55">
            <v>49.833333333333336</v>
          </cell>
        </row>
        <row r="56">
          <cell r="G56">
            <v>24</v>
          </cell>
          <cell r="I56">
            <v>53.055555555555557</v>
          </cell>
        </row>
        <row r="57">
          <cell r="G57">
            <v>26</v>
          </cell>
          <cell r="I57">
            <v>54.000000000000007</v>
          </cell>
        </row>
        <row r="58">
          <cell r="G58">
            <v>35</v>
          </cell>
          <cell r="I58">
            <v>49.833333333333336</v>
          </cell>
        </row>
      </sheetData>
      <sheetData sheetId="8"/>
      <sheetData sheetId="9"/>
      <sheetData sheetId="10"/>
      <sheetData sheetId="11">
        <row r="45">
          <cell r="F45">
            <v>15</v>
          </cell>
          <cell r="H45">
            <v>0</v>
          </cell>
          <cell r="I45">
            <v>0</v>
          </cell>
          <cell r="J45">
            <v>0</v>
          </cell>
          <cell r="K45">
            <v>1</v>
          </cell>
        </row>
        <row r="46">
          <cell r="F46">
            <v>17</v>
          </cell>
          <cell r="H46">
            <v>10.625</v>
          </cell>
          <cell r="I46">
            <v>15.555555555555554</v>
          </cell>
          <cell r="J46">
            <v>13.010752688172042</v>
          </cell>
          <cell r="K46">
            <v>10.625</v>
          </cell>
        </row>
        <row r="47">
          <cell r="F47">
            <v>18</v>
          </cell>
          <cell r="H47">
            <v>24.166666666666661</v>
          </cell>
          <cell r="I47">
            <v>28.222222222222221</v>
          </cell>
          <cell r="J47">
            <v>13.118279569892477</v>
          </cell>
          <cell r="K47">
            <v>13.541666666666661</v>
          </cell>
        </row>
        <row r="48">
          <cell r="F48">
            <v>20</v>
          </cell>
          <cell r="H48">
            <v>62.499999999999993</v>
          </cell>
          <cell r="I48">
            <v>64.888888888888886</v>
          </cell>
          <cell r="J48">
            <v>37.526881720430111</v>
          </cell>
          <cell r="K48">
            <v>38.333333333333329</v>
          </cell>
        </row>
        <row r="49">
          <cell r="F49">
            <v>22</v>
          </cell>
          <cell r="H49">
            <v>77.916666666666671</v>
          </cell>
          <cell r="I49">
            <v>84</v>
          </cell>
          <cell r="J49">
            <v>17.204301075268823</v>
          </cell>
          <cell r="K49">
            <v>15.416666666666679</v>
          </cell>
        </row>
        <row r="50">
          <cell r="F50">
            <v>24</v>
          </cell>
          <cell r="H50">
            <v>85</v>
          </cell>
          <cell r="I50">
            <v>93.111111111111114</v>
          </cell>
          <cell r="J50">
            <v>8.064516129032242</v>
          </cell>
          <cell r="K50">
            <v>7.0833333333333286</v>
          </cell>
        </row>
        <row r="51">
          <cell r="F51">
            <v>26</v>
          </cell>
          <cell r="H51">
            <v>92.5</v>
          </cell>
          <cell r="I51">
            <v>98.666666666666657</v>
          </cell>
          <cell r="J51">
            <v>6.5591397849462396</v>
          </cell>
          <cell r="K51">
            <v>7.5</v>
          </cell>
        </row>
        <row r="52">
          <cell r="F52">
            <v>35</v>
          </cell>
          <cell r="H52">
            <v>99.791666666666657</v>
          </cell>
          <cell r="I52">
            <v>109.1111111111111</v>
          </cell>
          <cell r="J52">
            <v>8.8172043010752787</v>
          </cell>
          <cell r="K52">
            <v>7.2916666666666572</v>
          </cell>
        </row>
      </sheetData>
      <sheetData sheetId="12">
        <row r="3">
          <cell r="R3">
            <v>10</v>
          </cell>
          <cell r="T3">
            <v>15.333333333333334</v>
          </cell>
        </row>
        <row r="4">
          <cell r="R4">
            <v>18.5</v>
          </cell>
          <cell r="T4">
            <v>20.666666666666668</v>
          </cell>
        </row>
        <row r="5">
          <cell r="R5">
            <v>16.5</v>
          </cell>
          <cell r="T5">
            <v>17.333333333333332</v>
          </cell>
        </row>
        <row r="6">
          <cell r="R6">
            <v>18.333333333333332</v>
          </cell>
          <cell r="T6">
            <v>24</v>
          </cell>
        </row>
        <row r="7">
          <cell r="R7">
            <v>19.666666666666668</v>
          </cell>
          <cell r="T7">
            <v>20</v>
          </cell>
        </row>
        <row r="8">
          <cell r="R8">
            <v>13.666666666666666</v>
          </cell>
          <cell r="T8">
            <v>12</v>
          </cell>
        </row>
        <row r="9">
          <cell r="R9">
            <v>17</v>
          </cell>
          <cell r="T9">
            <v>16</v>
          </cell>
        </row>
        <row r="10">
          <cell r="R10">
            <v>10.833333333333334</v>
          </cell>
          <cell r="T10">
            <v>12.666666666666666</v>
          </cell>
        </row>
        <row r="11">
          <cell r="R11">
            <v>9.3333333333333339</v>
          </cell>
          <cell r="T11">
            <v>14</v>
          </cell>
        </row>
        <row r="12">
          <cell r="R12">
            <v>9.3333333333333339</v>
          </cell>
          <cell r="T12">
            <v>9.3333333333333339</v>
          </cell>
        </row>
        <row r="13">
          <cell r="R13">
            <v>16.166666666666668</v>
          </cell>
          <cell r="T13">
            <v>16.666666666666668</v>
          </cell>
        </row>
        <row r="14">
          <cell r="R14">
            <v>17.5</v>
          </cell>
          <cell r="T14">
            <v>16.666666666666668</v>
          </cell>
        </row>
        <row r="15">
          <cell r="R15">
            <v>10</v>
          </cell>
          <cell r="T15">
            <v>12.666666666666666</v>
          </cell>
        </row>
        <row r="16">
          <cell r="R16">
            <v>17.666666666666668</v>
          </cell>
          <cell r="T16">
            <v>18</v>
          </cell>
        </row>
        <row r="17">
          <cell r="R17">
            <v>15.833333333333334</v>
          </cell>
          <cell r="T17">
            <v>16.666666666666668</v>
          </cell>
        </row>
        <row r="18">
          <cell r="R18">
            <v>13.5</v>
          </cell>
          <cell r="T18">
            <v>12.666666666666666</v>
          </cell>
        </row>
        <row r="19">
          <cell r="R19">
            <v>8.1666666666666661</v>
          </cell>
          <cell r="T19">
            <v>10</v>
          </cell>
        </row>
        <row r="20">
          <cell r="R20">
            <v>16.666666666666668</v>
          </cell>
          <cell r="T20">
            <v>24.666666666666668</v>
          </cell>
        </row>
        <row r="21">
          <cell r="R21">
            <v>8.5</v>
          </cell>
          <cell r="T21">
            <v>5.333333333333333</v>
          </cell>
        </row>
        <row r="22">
          <cell r="R22">
            <v>12</v>
          </cell>
          <cell r="T22">
            <v>12.666666666666666</v>
          </cell>
        </row>
        <row r="23">
          <cell r="R23">
            <v>14</v>
          </cell>
          <cell r="T23">
            <v>16</v>
          </cell>
        </row>
        <row r="24">
          <cell r="R24">
            <v>13</v>
          </cell>
          <cell r="T24">
            <v>15.333333333333334</v>
          </cell>
        </row>
        <row r="25">
          <cell r="R25">
            <v>11.666666666666666</v>
          </cell>
          <cell r="T25">
            <v>16.666666666666668</v>
          </cell>
        </row>
        <row r="26">
          <cell r="R26">
            <v>15.666666666666666</v>
          </cell>
          <cell r="T26">
            <v>17.333333333333332</v>
          </cell>
        </row>
        <row r="27">
          <cell r="R27">
            <v>14.5</v>
          </cell>
          <cell r="T27">
            <v>15.333333333333334</v>
          </cell>
        </row>
        <row r="28">
          <cell r="R28">
            <v>14</v>
          </cell>
          <cell r="T28">
            <v>13.333333333333334</v>
          </cell>
        </row>
        <row r="29">
          <cell r="R29">
            <v>14.833333333333334</v>
          </cell>
          <cell r="T29">
            <v>14</v>
          </cell>
        </row>
        <row r="30">
          <cell r="R30">
            <v>17.666666666666668</v>
          </cell>
          <cell r="T30">
            <v>16.666666666666668</v>
          </cell>
        </row>
        <row r="31">
          <cell r="R31">
            <v>12.5</v>
          </cell>
          <cell r="T31">
            <v>14</v>
          </cell>
        </row>
        <row r="32">
          <cell r="R32">
            <v>7.333333333333333</v>
          </cell>
          <cell r="T32">
            <v>6.666666666666667</v>
          </cell>
        </row>
        <row r="33">
          <cell r="R33">
            <v>18</v>
          </cell>
          <cell r="T33">
            <v>22.666666666666668</v>
          </cell>
        </row>
        <row r="34">
          <cell r="R34">
            <v>10</v>
          </cell>
          <cell r="T34">
            <v>8</v>
          </cell>
        </row>
      </sheetData>
      <sheetData sheetId="13">
        <row r="4">
          <cell r="T4">
            <v>10</v>
          </cell>
          <cell r="Y4">
            <v>1616.4948453608249</v>
          </cell>
        </row>
        <row r="5">
          <cell r="T5">
            <v>18.5</v>
          </cell>
          <cell r="Y5">
            <v>2247.826086956522</v>
          </cell>
        </row>
        <row r="6">
          <cell r="T6">
            <v>16.5</v>
          </cell>
          <cell r="Y6">
            <v>2074.7474747474744</v>
          </cell>
        </row>
        <row r="7">
          <cell r="T7">
            <v>18.333333333333332</v>
          </cell>
          <cell r="Y7">
            <v>2065.2482269503544</v>
          </cell>
        </row>
        <row r="8">
          <cell r="T8">
            <v>19.666666666666668</v>
          </cell>
          <cell r="Y8">
            <v>2236.6666666666665</v>
          </cell>
        </row>
        <row r="9">
          <cell r="T9">
            <v>13.666666666666666</v>
          </cell>
          <cell r="Y9">
            <v>1957.3333333333333</v>
          </cell>
        </row>
        <row r="10">
          <cell r="T10">
            <v>17</v>
          </cell>
          <cell r="Y10">
            <v>2261.333333333333</v>
          </cell>
        </row>
        <row r="11">
          <cell r="T11">
            <v>10.833333333333334</v>
          </cell>
          <cell r="Y11">
            <v>1989.0196078431372</v>
          </cell>
        </row>
        <row r="12">
          <cell r="T12">
            <v>9.3333333333333339</v>
          </cell>
          <cell r="Y12">
            <v>2194.6666666666665</v>
          </cell>
        </row>
        <row r="13">
          <cell r="T13">
            <v>9.3333333333333339</v>
          </cell>
          <cell r="Y13">
            <v>1839.2982456140351</v>
          </cell>
        </row>
        <row r="14">
          <cell r="T14">
            <v>16.166666666666668</v>
          </cell>
          <cell r="Y14">
            <v>2464.6666666666665</v>
          </cell>
        </row>
        <row r="15">
          <cell r="T15">
            <v>17.5</v>
          </cell>
          <cell r="Y15">
            <v>2075.6944444444443</v>
          </cell>
        </row>
        <row r="16">
          <cell r="T16">
            <v>10</v>
          </cell>
          <cell r="Y16">
            <v>1963.6363636363635</v>
          </cell>
        </row>
        <row r="17">
          <cell r="T17">
            <v>17.666666666666668</v>
          </cell>
          <cell r="Y17">
            <v>2339.2592592592591</v>
          </cell>
        </row>
        <row r="18">
          <cell r="T18">
            <v>15.833333333333334</v>
          </cell>
          <cell r="Y18">
            <v>2350.6944444444443</v>
          </cell>
        </row>
        <row r="19">
          <cell r="T19">
            <v>13.5</v>
          </cell>
          <cell r="Y19">
            <v>2051.0204081632651</v>
          </cell>
        </row>
        <row r="20">
          <cell r="T20">
            <v>8.1666666666666661</v>
          </cell>
          <cell r="Y20">
            <v>2021.4814814814815</v>
          </cell>
        </row>
        <row r="21">
          <cell r="T21">
            <v>16.666666666666668</v>
          </cell>
          <cell r="Y21">
            <v>2397.7777777777778</v>
          </cell>
        </row>
        <row r="22">
          <cell r="T22">
            <v>8.5</v>
          </cell>
          <cell r="Y22">
            <v>1982.269503546099</v>
          </cell>
        </row>
        <row r="23">
          <cell r="T23">
            <v>12</v>
          </cell>
          <cell r="Y23">
            <v>2268</v>
          </cell>
        </row>
        <row r="24">
          <cell r="T24">
            <v>14</v>
          </cell>
          <cell r="Y24">
            <v>2038.8888888888891</v>
          </cell>
        </row>
        <row r="25">
          <cell r="T25">
            <v>13</v>
          </cell>
          <cell r="Y25">
            <v>2124</v>
          </cell>
        </row>
        <row r="26">
          <cell r="T26">
            <v>11.666666666666666</v>
          </cell>
          <cell r="Y26">
            <v>2006.6666666666665</v>
          </cell>
        </row>
        <row r="27">
          <cell r="T27">
            <v>15.666666666666666</v>
          </cell>
          <cell r="Y27">
            <v>2409.3333333333335</v>
          </cell>
        </row>
        <row r="28">
          <cell r="T28">
            <v>14.5</v>
          </cell>
          <cell r="Y28">
            <v>2270.6666666666665</v>
          </cell>
        </row>
        <row r="29">
          <cell r="T29">
            <v>14</v>
          </cell>
          <cell r="Y29">
            <v>2166.0256410256407</v>
          </cell>
        </row>
        <row r="30">
          <cell r="T30">
            <v>14.833333333333334</v>
          </cell>
          <cell r="Y30">
            <v>2424.6666666666665</v>
          </cell>
        </row>
        <row r="31">
          <cell r="T31">
            <v>17.666666666666668</v>
          </cell>
          <cell r="Y31">
            <v>2263.1944444444443</v>
          </cell>
        </row>
        <row r="32">
          <cell r="T32">
            <v>12.5</v>
          </cell>
          <cell r="Y32">
            <v>2356.6666666666665</v>
          </cell>
        </row>
        <row r="33">
          <cell r="T33">
            <v>7.333333333333333</v>
          </cell>
          <cell r="Y33">
            <v>1925.6944444444446</v>
          </cell>
        </row>
        <row r="34">
          <cell r="T34">
            <v>18</v>
          </cell>
          <cell r="Y34">
            <v>2426.2411347517727</v>
          </cell>
        </row>
        <row r="35">
          <cell r="T35">
            <v>10</v>
          </cell>
          <cell r="Y35">
            <v>1844.2105263157896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778AC-CE85-493D-8FEF-925212D5BC65}">
  <dimension ref="A3:R28"/>
  <sheetViews>
    <sheetView topLeftCell="A4" workbookViewId="0">
      <selection activeCell="R27" sqref="R27"/>
    </sheetView>
  </sheetViews>
  <sheetFormatPr defaultRowHeight="15" x14ac:dyDescent="0.25"/>
  <sheetData>
    <row r="3" spans="2:18" x14ac:dyDescent="0.25">
      <c r="B3" s="18" t="s">
        <v>53</v>
      </c>
    </row>
    <row r="5" spans="2:18" x14ac:dyDescent="0.25">
      <c r="B5">
        <v>1</v>
      </c>
      <c r="C5" s="18" t="s">
        <v>54</v>
      </c>
      <c r="R5" s="23" t="s">
        <v>89</v>
      </c>
    </row>
    <row r="6" spans="2:18" x14ac:dyDescent="0.25">
      <c r="B6">
        <v>2</v>
      </c>
      <c r="C6" s="18" t="s">
        <v>55</v>
      </c>
    </row>
    <row r="7" spans="2:18" x14ac:dyDescent="0.25">
      <c r="R7" t="s">
        <v>90</v>
      </c>
    </row>
    <row r="8" spans="2:18" x14ac:dyDescent="0.25">
      <c r="R8" t="s">
        <v>91</v>
      </c>
    </row>
    <row r="9" spans="2:18" x14ac:dyDescent="0.25">
      <c r="R9" t="s">
        <v>92</v>
      </c>
    </row>
    <row r="10" spans="2:18" x14ac:dyDescent="0.25">
      <c r="R10" t="s">
        <v>93</v>
      </c>
    </row>
    <row r="11" spans="2:18" x14ac:dyDescent="0.25">
      <c r="B11" t="s">
        <v>56</v>
      </c>
      <c r="D11" t="s">
        <v>57</v>
      </c>
      <c r="E11" t="s">
        <v>23</v>
      </c>
      <c r="R11" t="s">
        <v>94</v>
      </c>
    </row>
    <row r="12" spans="2:18" x14ac:dyDescent="0.25">
      <c r="B12" t="s">
        <v>58</v>
      </c>
      <c r="D12">
        <v>79.66</v>
      </c>
      <c r="E12">
        <v>77.73</v>
      </c>
      <c r="R12" t="s">
        <v>95</v>
      </c>
    </row>
    <row r="13" spans="2:18" x14ac:dyDescent="0.25">
      <c r="D13">
        <v>76.569999999999993</v>
      </c>
      <c r="E13">
        <v>76.53</v>
      </c>
      <c r="R13" t="s">
        <v>96</v>
      </c>
    </row>
    <row r="14" spans="2:18" x14ac:dyDescent="0.25">
      <c r="D14">
        <v>79.36</v>
      </c>
      <c r="E14">
        <v>75.47</v>
      </c>
      <c r="R14" t="s">
        <v>97</v>
      </c>
    </row>
    <row r="15" spans="2:18" x14ac:dyDescent="0.25">
      <c r="C15" t="s">
        <v>48</v>
      </c>
      <c r="D15" s="22">
        <f>AVERAGE(D11:D14)</f>
        <v>78.529999999999987</v>
      </c>
      <c r="E15" s="22">
        <f>AVERAGE(E11:E14)</f>
        <v>76.576666666666668</v>
      </c>
    </row>
    <row r="16" spans="2:18" x14ac:dyDescent="0.25">
      <c r="R16" t="s">
        <v>98</v>
      </c>
    </row>
    <row r="17" spans="1:18" x14ac:dyDescent="0.25">
      <c r="E17" s="19"/>
      <c r="G17" s="19"/>
      <c r="R17" t="s">
        <v>99</v>
      </c>
    </row>
    <row r="18" spans="1:18" x14ac:dyDescent="0.25">
      <c r="E18" s="19"/>
      <c r="G18" s="19"/>
    </row>
    <row r="19" spans="1:18" x14ac:dyDescent="0.25">
      <c r="B19" s="18" t="s">
        <v>59</v>
      </c>
      <c r="I19" s="18" t="s">
        <v>73</v>
      </c>
    </row>
    <row r="21" spans="1:18" x14ac:dyDescent="0.25">
      <c r="B21" s="18" t="s">
        <v>60</v>
      </c>
      <c r="I21" s="18" t="s">
        <v>74</v>
      </c>
      <c r="J21" s="18" t="s">
        <v>58</v>
      </c>
    </row>
    <row r="22" spans="1:18" x14ac:dyDescent="0.25">
      <c r="B22" s="18" t="s">
        <v>61</v>
      </c>
      <c r="I22" s="18" t="s">
        <v>75</v>
      </c>
      <c r="J22" s="18" t="s">
        <v>76</v>
      </c>
    </row>
    <row r="24" spans="1:18" x14ac:dyDescent="0.25">
      <c r="A24" s="20">
        <v>43651</v>
      </c>
      <c r="B24" t="s">
        <v>62</v>
      </c>
    </row>
    <row r="25" spans="1:18" x14ac:dyDescent="0.25">
      <c r="A25" s="20">
        <v>43655</v>
      </c>
      <c r="B25" t="s">
        <v>63</v>
      </c>
      <c r="L25" s="23" t="s">
        <v>64</v>
      </c>
    </row>
    <row r="26" spans="1:18" x14ac:dyDescent="0.25">
      <c r="A26" s="20">
        <v>43676</v>
      </c>
      <c r="B26" s="24" t="s">
        <v>65</v>
      </c>
      <c r="L26" s="23" t="s">
        <v>66</v>
      </c>
    </row>
    <row r="27" spans="1:18" x14ac:dyDescent="0.25">
      <c r="A27" s="18" t="s">
        <v>67</v>
      </c>
      <c r="B27" s="18" t="s">
        <v>68</v>
      </c>
      <c r="L27" s="23" t="s">
        <v>69</v>
      </c>
    </row>
    <row r="28" spans="1:18" x14ac:dyDescent="0.25">
      <c r="A28" t="s">
        <v>70</v>
      </c>
      <c r="B28" s="18" t="s">
        <v>71</v>
      </c>
      <c r="L28" s="23" t="s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409F7-0D6E-4A89-B1A6-3B12E96F9C34}">
  <dimension ref="B2:O47"/>
  <sheetViews>
    <sheetView tabSelected="1" workbookViewId="0">
      <selection activeCell="S33" sqref="S33"/>
    </sheetView>
  </sheetViews>
  <sheetFormatPr defaultRowHeight="12.75" x14ac:dyDescent="0.2"/>
  <cols>
    <col min="1" max="4" width="9.140625" style="27"/>
    <col min="5" max="5" width="11.42578125" style="27" customWidth="1"/>
    <col min="6" max="11" width="9.140625" style="27"/>
    <col min="12" max="12" width="10.85546875" style="27" customWidth="1"/>
    <col min="13" max="260" width="9.140625" style="27"/>
    <col min="261" max="261" width="11.42578125" style="27" customWidth="1"/>
    <col min="262" max="267" width="9.140625" style="27"/>
    <col min="268" max="268" width="10.85546875" style="27" customWidth="1"/>
    <col min="269" max="516" width="9.140625" style="27"/>
    <col min="517" max="517" width="11.42578125" style="27" customWidth="1"/>
    <col min="518" max="523" width="9.140625" style="27"/>
    <col min="524" max="524" width="10.85546875" style="27" customWidth="1"/>
    <col min="525" max="772" width="9.140625" style="27"/>
    <col min="773" max="773" width="11.42578125" style="27" customWidth="1"/>
    <col min="774" max="779" width="9.140625" style="27"/>
    <col min="780" max="780" width="10.85546875" style="27" customWidth="1"/>
    <col min="781" max="1028" width="9.140625" style="27"/>
    <col min="1029" max="1029" width="11.42578125" style="27" customWidth="1"/>
    <col min="1030" max="1035" width="9.140625" style="27"/>
    <col min="1036" max="1036" width="10.85546875" style="27" customWidth="1"/>
    <col min="1037" max="1284" width="9.140625" style="27"/>
    <col min="1285" max="1285" width="11.42578125" style="27" customWidth="1"/>
    <col min="1286" max="1291" width="9.140625" style="27"/>
    <col min="1292" max="1292" width="10.85546875" style="27" customWidth="1"/>
    <col min="1293" max="1540" width="9.140625" style="27"/>
    <col min="1541" max="1541" width="11.42578125" style="27" customWidth="1"/>
    <col min="1542" max="1547" width="9.140625" style="27"/>
    <col min="1548" max="1548" width="10.85546875" style="27" customWidth="1"/>
    <col min="1549" max="1796" width="9.140625" style="27"/>
    <col min="1797" max="1797" width="11.42578125" style="27" customWidth="1"/>
    <col min="1798" max="1803" width="9.140625" style="27"/>
    <col min="1804" max="1804" width="10.85546875" style="27" customWidth="1"/>
    <col min="1805" max="2052" width="9.140625" style="27"/>
    <col min="2053" max="2053" width="11.42578125" style="27" customWidth="1"/>
    <col min="2054" max="2059" width="9.140625" style="27"/>
    <col min="2060" max="2060" width="10.85546875" style="27" customWidth="1"/>
    <col min="2061" max="2308" width="9.140625" style="27"/>
    <col min="2309" max="2309" width="11.42578125" style="27" customWidth="1"/>
    <col min="2310" max="2315" width="9.140625" style="27"/>
    <col min="2316" max="2316" width="10.85546875" style="27" customWidth="1"/>
    <col min="2317" max="2564" width="9.140625" style="27"/>
    <col min="2565" max="2565" width="11.42578125" style="27" customWidth="1"/>
    <col min="2566" max="2571" width="9.140625" style="27"/>
    <col min="2572" max="2572" width="10.85546875" style="27" customWidth="1"/>
    <col min="2573" max="2820" width="9.140625" style="27"/>
    <col min="2821" max="2821" width="11.42578125" style="27" customWidth="1"/>
    <col min="2822" max="2827" width="9.140625" style="27"/>
    <col min="2828" max="2828" width="10.85546875" style="27" customWidth="1"/>
    <col min="2829" max="3076" width="9.140625" style="27"/>
    <col min="3077" max="3077" width="11.42578125" style="27" customWidth="1"/>
    <col min="3078" max="3083" width="9.140625" style="27"/>
    <col min="3084" max="3084" width="10.85546875" style="27" customWidth="1"/>
    <col min="3085" max="3332" width="9.140625" style="27"/>
    <col min="3333" max="3333" width="11.42578125" style="27" customWidth="1"/>
    <col min="3334" max="3339" width="9.140625" style="27"/>
    <col min="3340" max="3340" width="10.85546875" style="27" customWidth="1"/>
    <col min="3341" max="3588" width="9.140625" style="27"/>
    <col min="3589" max="3589" width="11.42578125" style="27" customWidth="1"/>
    <col min="3590" max="3595" width="9.140625" style="27"/>
    <col min="3596" max="3596" width="10.85546875" style="27" customWidth="1"/>
    <col min="3597" max="3844" width="9.140625" style="27"/>
    <col min="3845" max="3845" width="11.42578125" style="27" customWidth="1"/>
    <col min="3846" max="3851" width="9.140625" style="27"/>
    <col min="3852" max="3852" width="10.85546875" style="27" customWidth="1"/>
    <col min="3853" max="4100" width="9.140625" style="27"/>
    <col min="4101" max="4101" width="11.42578125" style="27" customWidth="1"/>
    <col min="4102" max="4107" width="9.140625" style="27"/>
    <col min="4108" max="4108" width="10.85546875" style="27" customWidth="1"/>
    <col min="4109" max="4356" width="9.140625" style="27"/>
    <col min="4357" max="4357" width="11.42578125" style="27" customWidth="1"/>
    <col min="4358" max="4363" width="9.140625" style="27"/>
    <col min="4364" max="4364" width="10.85546875" style="27" customWidth="1"/>
    <col min="4365" max="4612" width="9.140625" style="27"/>
    <col min="4613" max="4613" width="11.42578125" style="27" customWidth="1"/>
    <col min="4614" max="4619" width="9.140625" style="27"/>
    <col min="4620" max="4620" width="10.85546875" style="27" customWidth="1"/>
    <col min="4621" max="4868" width="9.140625" style="27"/>
    <col min="4869" max="4869" width="11.42578125" style="27" customWidth="1"/>
    <col min="4870" max="4875" width="9.140625" style="27"/>
    <col min="4876" max="4876" width="10.85546875" style="27" customWidth="1"/>
    <col min="4877" max="5124" width="9.140625" style="27"/>
    <col min="5125" max="5125" width="11.42578125" style="27" customWidth="1"/>
    <col min="5126" max="5131" width="9.140625" style="27"/>
    <col min="5132" max="5132" width="10.85546875" style="27" customWidth="1"/>
    <col min="5133" max="5380" width="9.140625" style="27"/>
    <col min="5381" max="5381" width="11.42578125" style="27" customWidth="1"/>
    <col min="5382" max="5387" width="9.140625" style="27"/>
    <col min="5388" max="5388" width="10.85546875" style="27" customWidth="1"/>
    <col min="5389" max="5636" width="9.140625" style="27"/>
    <col min="5637" max="5637" width="11.42578125" style="27" customWidth="1"/>
    <col min="5638" max="5643" width="9.140625" style="27"/>
    <col min="5644" max="5644" width="10.85546875" style="27" customWidth="1"/>
    <col min="5645" max="5892" width="9.140625" style="27"/>
    <col min="5893" max="5893" width="11.42578125" style="27" customWidth="1"/>
    <col min="5894" max="5899" width="9.140625" style="27"/>
    <col min="5900" max="5900" width="10.85546875" style="27" customWidth="1"/>
    <col min="5901" max="6148" width="9.140625" style="27"/>
    <col min="6149" max="6149" width="11.42578125" style="27" customWidth="1"/>
    <col min="6150" max="6155" width="9.140625" style="27"/>
    <col min="6156" max="6156" width="10.85546875" style="27" customWidth="1"/>
    <col min="6157" max="6404" width="9.140625" style="27"/>
    <col min="6405" max="6405" width="11.42578125" style="27" customWidth="1"/>
    <col min="6406" max="6411" width="9.140625" style="27"/>
    <col min="6412" max="6412" width="10.85546875" style="27" customWidth="1"/>
    <col min="6413" max="6660" width="9.140625" style="27"/>
    <col min="6661" max="6661" width="11.42578125" style="27" customWidth="1"/>
    <col min="6662" max="6667" width="9.140625" style="27"/>
    <col min="6668" max="6668" width="10.85546875" style="27" customWidth="1"/>
    <col min="6669" max="6916" width="9.140625" style="27"/>
    <col min="6917" max="6917" width="11.42578125" style="27" customWidth="1"/>
    <col min="6918" max="6923" width="9.140625" style="27"/>
    <col min="6924" max="6924" width="10.85546875" style="27" customWidth="1"/>
    <col min="6925" max="7172" width="9.140625" style="27"/>
    <col min="7173" max="7173" width="11.42578125" style="27" customWidth="1"/>
    <col min="7174" max="7179" width="9.140625" style="27"/>
    <col min="7180" max="7180" width="10.85546875" style="27" customWidth="1"/>
    <col min="7181" max="7428" width="9.140625" style="27"/>
    <col min="7429" max="7429" width="11.42578125" style="27" customWidth="1"/>
    <col min="7430" max="7435" width="9.140625" style="27"/>
    <col min="7436" max="7436" width="10.85546875" style="27" customWidth="1"/>
    <col min="7437" max="7684" width="9.140625" style="27"/>
    <col min="7685" max="7685" width="11.42578125" style="27" customWidth="1"/>
    <col min="7686" max="7691" width="9.140625" style="27"/>
    <col min="7692" max="7692" width="10.85546875" style="27" customWidth="1"/>
    <col min="7693" max="7940" width="9.140625" style="27"/>
    <col min="7941" max="7941" width="11.42578125" style="27" customWidth="1"/>
    <col min="7942" max="7947" width="9.140625" style="27"/>
    <col min="7948" max="7948" width="10.85546875" style="27" customWidth="1"/>
    <col min="7949" max="8196" width="9.140625" style="27"/>
    <col min="8197" max="8197" width="11.42578125" style="27" customWidth="1"/>
    <col min="8198" max="8203" width="9.140625" style="27"/>
    <col min="8204" max="8204" width="10.85546875" style="27" customWidth="1"/>
    <col min="8205" max="8452" width="9.140625" style="27"/>
    <col min="8453" max="8453" width="11.42578125" style="27" customWidth="1"/>
    <col min="8454" max="8459" width="9.140625" style="27"/>
    <col min="8460" max="8460" width="10.85546875" style="27" customWidth="1"/>
    <col min="8461" max="8708" width="9.140625" style="27"/>
    <col min="8709" max="8709" width="11.42578125" style="27" customWidth="1"/>
    <col min="8710" max="8715" width="9.140625" style="27"/>
    <col min="8716" max="8716" width="10.85546875" style="27" customWidth="1"/>
    <col min="8717" max="8964" width="9.140625" style="27"/>
    <col min="8965" max="8965" width="11.42578125" style="27" customWidth="1"/>
    <col min="8966" max="8971" width="9.140625" style="27"/>
    <col min="8972" max="8972" width="10.85546875" style="27" customWidth="1"/>
    <col min="8973" max="9220" width="9.140625" style="27"/>
    <col min="9221" max="9221" width="11.42578125" style="27" customWidth="1"/>
    <col min="9222" max="9227" width="9.140625" style="27"/>
    <col min="9228" max="9228" width="10.85546875" style="27" customWidth="1"/>
    <col min="9229" max="9476" width="9.140625" style="27"/>
    <col min="9477" max="9477" width="11.42578125" style="27" customWidth="1"/>
    <col min="9478" max="9483" width="9.140625" style="27"/>
    <col min="9484" max="9484" width="10.85546875" style="27" customWidth="1"/>
    <col min="9485" max="9732" width="9.140625" style="27"/>
    <col min="9733" max="9733" width="11.42578125" style="27" customWidth="1"/>
    <col min="9734" max="9739" width="9.140625" style="27"/>
    <col min="9740" max="9740" width="10.85546875" style="27" customWidth="1"/>
    <col min="9741" max="9988" width="9.140625" style="27"/>
    <col min="9989" max="9989" width="11.42578125" style="27" customWidth="1"/>
    <col min="9990" max="9995" width="9.140625" style="27"/>
    <col min="9996" max="9996" width="10.85546875" style="27" customWidth="1"/>
    <col min="9997" max="10244" width="9.140625" style="27"/>
    <col min="10245" max="10245" width="11.42578125" style="27" customWidth="1"/>
    <col min="10246" max="10251" width="9.140625" style="27"/>
    <col min="10252" max="10252" width="10.85546875" style="27" customWidth="1"/>
    <col min="10253" max="10500" width="9.140625" style="27"/>
    <col min="10501" max="10501" width="11.42578125" style="27" customWidth="1"/>
    <col min="10502" max="10507" width="9.140625" style="27"/>
    <col min="10508" max="10508" width="10.85546875" style="27" customWidth="1"/>
    <col min="10509" max="10756" width="9.140625" style="27"/>
    <col min="10757" max="10757" width="11.42578125" style="27" customWidth="1"/>
    <col min="10758" max="10763" width="9.140625" style="27"/>
    <col min="10764" max="10764" width="10.85546875" style="27" customWidth="1"/>
    <col min="10765" max="11012" width="9.140625" style="27"/>
    <col min="11013" max="11013" width="11.42578125" style="27" customWidth="1"/>
    <col min="11014" max="11019" width="9.140625" style="27"/>
    <col min="11020" max="11020" width="10.85546875" style="27" customWidth="1"/>
    <col min="11021" max="11268" width="9.140625" style="27"/>
    <col min="11269" max="11269" width="11.42578125" style="27" customWidth="1"/>
    <col min="11270" max="11275" width="9.140625" style="27"/>
    <col min="11276" max="11276" width="10.85546875" style="27" customWidth="1"/>
    <col min="11277" max="11524" width="9.140625" style="27"/>
    <col min="11525" max="11525" width="11.42578125" style="27" customWidth="1"/>
    <col min="11526" max="11531" width="9.140625" style="27"/>
    <col min="11532" max="11532" width="10.85546875" style="27" customWidth="1"/>
    <col min="11533" max="11780" width="9.140625" style="27"/>
    <col min="11781" max="11781" width="11.42578125" style="27" customWidth="1"/>
    <col min="11782" max="11787" width="9.140625" style="27"/>
    <col min="11788" max="11788" width="10.85546875" style="27" customWidth="1"/>
    <col min="11789" max="12036" width="9.140625" style="27"/>
    <col min="12037" max="12037" width="11.42578125" style="27" customWidth="1"/>
    <col min="12038" max="12043" width="9.140625" style="27"/>
    <col min="12044" max="12044" width="10.85546875" style="27" customWidth="1"/>
    <col min="12045" max="12292" width="9.140625" style="27"/>
    <col min="12293" max="12293" width="11.42578125" style="27" customWidth="1"/>
    <col min="12294" max="12299" width="9.140625" style="27"/>
    <col min="12300" max="12300" width="10.85546875" style="27" customWidth="1"/>
    <col min="12301" max="12548" width="9.140625" style="27"/>
    <col min="12549" max="12549" width="11.42578125" style="27" customWidth="1"/>
    <col min="12550" max="12555" width="9.140625" style="27"/>
    <col min="12556" max="12556" width="10.85546875" style="27" customWidth="1"/>
    <col min="12557" max="12804" width="9.140625" style="27"/>
    <col min="12805" max="12805" width="11.42578125" style="27" customWidth="1"/>
    <col min="12806" max="12811" width="9.140625" style="27"/>
    <col min="12812" max="12812" width="10.85546875" style="27" customWidth="1"/>
    <col min="12813" max="13060" width="9.140625" style="27"/>
    <col min="13061" max="13061" width="11.42578125" style="27" customWidth="1"/>
    <col min="13062" max="13067" width="9.140625" style="27"/>
    <col min="13068" max="13068" width="10.85546875" style="27" customWidth="1"/>
    <col min="13069" max="13316" width="9.140625" style="27"/>
    <col min="13317" max="13317" width="11.42578125" style="27" customWidth="1"/>
    <col min="13318" max="13323" width="9.140625" style="27"/>
    <col min="13324" max="13324" width="10.85546875" style="27" customWidth="1"/>
    <col min="13325" max="13572" width="9.140625" style="27"/>
    <col min="13573" max="13573" width="11.42578125" style="27" customWidth="1"/>
    <col min="13574" max="13579" width="9.140625" style="27"/>
    <col min="13580" max="13580" width="10.85546875" style="27" customWidth="1"/>
    <col min="13581" max="13828" width="9.140625" style="27"/>
    <col min="13829" max="13829" width="11.42578125" style="27" customWidth="1"/>
    <col min="13830" max="13835" width="9.140625" style="27"/>
    <col min="13836" max="13836" width="10.85546875" style="27" customWidth="1"/>
    <col min="13837" max="14084" width="9.140625" style="27"/>
    <col min="14085" max="14085" width="11.42578125" style="27" customWidth="1"/>
    <col min="14086" max="14091" width="9.140625" style="27"/>
    <col min="14092" max="14092" width="10.85546875" style="27" customWidth="1"/>
    <col min="14093" max="14340" width="9.140625" style="27"/>
    <col min="14341" max="14341" width="11.42578125" style="27" customWidth="1"/>
    <col min="14342" max="14347" width="9.140625" style="27"/>
    <col min="14348" max="14348" width="10.85546875" style="27" customWidth="1"/>
    <col min="14349" max="14596" width="9.140625" style="27"/>
    <col min="14597" max="14597" width="11.42578125" style="27" customWidth="1"/>
    <col min="14598" max="14603" width="9.140625" style="27"/>
    <col min="14604" max="14604" width="10.85546875" style="27" customWidth="1"/>
    <col min="14605" max="14852" width="9.140625" style="27"/>
    <col min="14853" max="14853" width="11.42578125" style="27" customWidth="1"/>
    <col min="14854" max="14859" width="9.140625" style="27"/>
    <col min="14860" max="14860" width="10.85546875" style="27" customWidth="1"/>
    <col min="14861" max="15108" width="9.140625" style="27"/>
    <col min="15109" max="15109" width="11.42578125" style="27" customWidth="1"/>
    <col min="15110" max="15115" width="9.140625" style="27"/>
    <col min="15116" max="15116" width="10.85546875" style="27" customWidth="1"/>
    <col min="15117" max="15364" width="9.140625" style="27"/>
    <col min="15365" max="15365" width="11.42578125" style="27" customWidth="1"/>
    <col min="15366" max="15371" width="9.140625" style="27"/>
    <col min="15372" max="15372" width="10.85546875" style="27" customWidth="1"/>
    <col min="15373" max="15620" width="9.140625" style="27"/>
    <col min="15621" max="15621" width="11.42578125" style="27" customWidth="1"/>
    <col min="15622" max="15627" width="9.140625" style="27"/>
    <col min="15628" max="15628" width="10.85546875" style="27" customWidth="1"/>
    <col min="15629" max="15876" width="9.140625" style="27"/>
    <col min="15877" max="15877" width="11.42578125" style="27" customWidth="1"/>
    <col min="15878" max="15883" width="9.140625" style="27"/>
    <col min="15884" max="15884" width="10.85546875" style="27" customWidth="1"/>
    <col min="15885" max="16132" width="9.140625" style="27"/>
    <col min="16133" max="16133" width="11.42578125" style="27" customWidth="1"/>
    <col min="16134" max="16139" width="9.140625" style="27"/>
    <col min="16140" max="16140" width="10.85546875" style="27" customWidth="1"/>
    <col min="16141" max="16384" width="9.140625" style="27"/>
  </cols>
  <sheetData>
    <row r="2" spans="2:14" x14ac:dyDescent="0.2">
      <c r="B2" s="28"/>
      <c r="H2" s="29"/>
      <c r="I2" s="28"/>
      <c r="M2" s="27" t="s">
        <v>121</v>
      </c>
      <c r="N2" s="30" t="s">
        <v>122</v>
      </c>
    </row>
    <row r="3" spans="2:14" x14ac:dyDescent="0.2">
      <c r="B3" s="28" t="s">
        <v>1</v>
      </c>
      <c r="C3" s="27" t="s">
        <v>2</v>
      </c>
      <c r="D3" s="27" t="s">
        <v>33</v>
      </c>
      <c r="E3" s="27" t="s">
        <v>123</v>
      </c>
      <c r="F3" s="27" t="s">
        <v>124</v>
      </c>
      <c r="H3" s="29"/>
      <c r="I3" s="28" t="s">
        <v>1</v>
      </c>
      <c r="J3" s="27" t="s">
        <v>2</v>
      </c>
      <c r="K3" s="27" t="s">
        <v>33</v>
      </c>
      <c r="L3" s="27" t="s">
        <v>123</v>
      </c>
      <c r="M3" s="27" t="s">
        <v>124</v>
      </c>
    </row>
    <row r="4" spans="2:14" x14ac:dyDescent="0.2">
      <c r="B4" s="28">
        <v>1</v>
      </c>
      <c r="C4" s="31" t="s">
        <v>16</v>
      </c>
      <c r="D4" s="31" t="s">
        <v>17</v>
      </c>
      <c r="E4" s="32"/>
      <c r="F4" s="33"/>
      <c r="G4" s="34"/>
      <c r="H4" s="6"/>
      <c r="I4" s="28">
        <v>41</v>
      </c>
      <c r="J4" s="31" t="s">
        <v>16</v>
      </c>
      <c r="K4" s="32" t="s">
        <v>17</v>
      </c>
      <c r="L4" s="32"/>
      <c r="M4" s="32"/>
      <c r="N4" s="34"/>
    </row>
    <row r="5" spans="2:14" x14ac:dyDescent="0.2">
      <c r="B5" s="28">
        <v>2</v>
      </c>
      <c r="C5" s="35" t="s">
        <v>16</v>
      </c>
      <c r="D5" s="36" t="s">
        <v>18</v>
      </c>
      <c r="E5" s="37" t="s">
        <v>19</v>
      </c>
      <c r="F5" s="38">
        <v>10</v>
      </c>
      <c r="G5" s="39" t="s">
        <v>125</v>
      </c>
      <c r="H5" s="6"/>
      <c r="I5" s="28">
        <v>42</v>
      </c>
      <c r="J5" s="35" t="s">
        <v>16</v>
      </c>
      <c r="K5" s="36" t="s">
        <v>18</v>
      </c>
      <c r="L5" s="37" t="s">
        <v>23</v>
      </c>
      <c r="M5" s="38">
        <v>10</v>
      </c>
      <c r="N5" s="39" t="s">
        <v>125</v>
      </c>
    </row>
    <row r="6" spans="2:14" x14ac:dyDescent="0.2">
      <c r="B6" s="28">
        <v>3</v>
      </c>
      <c r="C6" s="35" t="s">
        <v>16</v>
      </c>
      <c r="D6" s="36" t="s">
        <v>18</v>
      </c>
      <c r="E6" s="37" t="s">
        <v>19</v>
      </c>
      <c r="F6" s="38">
        <v>20</v>
      </c>
      <c r="G6" s="39" t="s">
        <v>125</v>
      </c>
      <c r="H6" s="6"/>
      <c r="I6" s="28">
        <v>43</v>
      </c>
      <c r="J6" s="35" t="s">
        <v>16</v>
      </c>
      <c r="K6" s="36" t="s">
        <v>18</v>
      </c>
      <c r="L6" s="37" t="s">
        <v>19</v>
      </c>
      <c r="M6" s="38">
        <v>20</v>
      </c>
      <c r="N6" s="39" t="s">
        <v>125</v>
      </c>
    </row>
    <row r="7" spans="2:14" x14ac:dyDescent="0.2">
      <c r="B7" s="28">
        <v>4</v>
      </c>
      <c r="C7" s="35" t="s">
        <v>16</v>
      </c>
      <c r="D7" s="36" t="s">
        <v>22</v>
      </c>
      <c r="E7" s="37" t="s">
        <v>23</v>
      </c>
      <c r="F7" s="38">
        <v>20</v>
      </c>
      <c r="G7" s="40" t="s">
        <v>126</v>
      </c>
      <c r="H7" s="6"/>
      <c r="I7" s="28">
        <v>44</v>
      </c>
      <c r="J7" s="35" t="s">
        <v>16</v>
      </c>
      <c r="K7" s="36" t="s">
        <v>18</v>
      </c>
      <c r="L7" s="37" t="s">
        <v>19</v>
      </c>
      <c r="M7" s="38">
        <v>10</v>
      </c>
      <c r="N7" s="39" t="s">
        <v>125</v>
      </c>
    </row>
    <row r="8" spans="2:14" x14ac:dyDescent="0.2">
      <c r="B8" s="28">
        <v>5</v>
      </c>
      <c r="C8" s="35" t="s">
        <v>16</v>
      </c>
      <c r="D8" s="36" t="s">
        <v>18</v>
      </c>
      <c r="E8" s="37" t="s">
        <v>23</v>
      </c>
      <c r="F8" s="38">
        <v>20</v>
      </c>
      <c r="G8" s="39" t="s">
        <v>125</v>
      </c>
      <c r="H8" s="6"/>
      <c r="I8" s="28">
        <v>45</v>
      </c>
      <c r="J8" s="35" t="s">
        <v>16</v>
      </c>
      <c r="K8" s="36" t="s">
        <v>22</v>
      </c>
      <c r="L8" s="37" t="s">
        <v>19</v>
      </c>
      <c r="M8" s="38">
        <v>10</v>
      </c>
      <c r="N8" s="40" t="s">
        <v>126</v>
      </c>
    </row>
    <row r="9" spans="2:14" x14ac:dyDescent="0.2">
      <c r="B9" s="28">
        <v>6</v>
      </c>
      <c r="C9" s="35" t="s">
        <v>16</v>
      </c>
      <c r="D9" s="36" t="s">
        <v>22</v>
      </c>
      <c r="E9" s="37" t="s">
        <v>23</v>
      </c>
      <c r="F9" s="38">
        <v>10</v>
      </c>
      <c r="G9" s="40" t="s">
        <v>126</v>
      </c>
      <c r="H9" s="6"/>
      <c r="I9" s="28">
        <v>46</v>
      </c>
      <c r="J9" s="35" t="s">
        <v>16</v>
      </c>
      <c r="K9" s="36" t="s">
        <v>18</v>
      </c>
      <c r="L9" s="37" t="s">
        <v>23</v>
      </c>
      <c r="M9" s="38">
        <v>20</v>
      </c>
      <c r="N9" s="39" t="s">
        <v>125</v>
      </c>
    </row>
    <row r="10" spans="2:14" x14ac:dyDescent="0.2">
      <c r="B10" s="28">
        <v>7</v>
      </c>
      <c r="C10" s="35" t="s">
        <v>16</v>
      </c>
      <c r="D10" s="36" t="s">
        <v>22</v>
      </c>
      <c r="E10" s="37" t="s">
        <v>19</v>
      </c>
      <c r="F10" s="38">
        <v>10</v>
      </c>
      <c r="G10" s="40" t="s">
        <v>126</v>
      </c>
      <c r="H10" s="6"/>
      <c r="I10" s="28">
        <v>47</v>
      </c>
      <c r="J10" s="35" t="s">
        <v>16</v>
      </c>
      <c r="K10" s="36" t="s">
        <v>22</v>
      </c>
      <c r="L10" s="37" t="s">
        <v>23</v>
      </c>
      <c r="M10" s="38">
        <v>10</v>
      </c>
      <c r="N10" s="40" t="s">
        <v>126</v>
      </c>
    </row>
    <row r="11" spans="2:14" x14ac:dyDescent="0.2">
      <c r="B11" s="28">
        <v>8</v>
      </c>
      <c r="C11" s="35" t="s">
        <v>16</v>
      </c>
      <c r="D11" s="36" t="s">
        <v>22</v>
      </c>
      <c r="E11" s="37" t="s">
        <v>19</v>
      </c>
      <c r="F11" s="38">
        <v>20</v>
      </c>
      <c r="G11" s="40" t="s">
        <v>126</v>
      </c>
      <c r="H11" s="6"/>
      <c r="I11" s="28">
        <v>48</v>
      </c>
      <c r="J11" s="35" t="s">
        <v>16</v>
      </c>
      <c r="K11" s="36" t="s">
        <v>22</v>
      </c>
      <c r="L11" s="37" t="s">
        <v>19</v>
      </c>
      <c r="M11" s="38">
        <v>20</v>
      </c>
      <c r="N11" s="40" t="s">
        <v>126</v>
      </c>
    </row>
    <row r="12" spans="2:14" x14ac:dyDescent="0.2">
      <c r="B12" s="28">
        <v>9</v>
      </c>
      <c r="C12" s="35" t="s">
        <v>16</v>
      </c>
      <c r="D12" s="36" t="s">
        <v>18</v>
      </c>
      <c r="E12" s="37" t="s">
        <v>23</v>
      </c>
      <c r="F12" s="38">
        <v>10</v>
      </c>
      <c r="G12" s="39" t="s">
        <v>125</v>
      </c>
      <c r="H12" s="6"/>
      <c r="I12" s="28">
        <v>49</v>
      </c>
      <c r="J12" s="35" t="s">
        <v>16</v>
      </c>
      <c r="K12" s="36" t="s">
        <v>22</v>
      </c>
      <c r="L12" s="37" t="s">
        <v>23</v>
      </c>
      <c r="M12" s="38">
        <v>20</v>
      </c>
      <c r="N12" s="40" t="s">
        <v>126</v>
      </c>
    </row>
    <row r="13" spans="2:14" x14ac:dyDescent="0.2">
      <c r="B13" s="28">
        <v>10</v>
      </c>
      <c r="C13" s="31" t="s">
        <v>16</v>
      </c>
      <c r="D13" s="32" t="s">
        <v>17</v>
      </c>
      <c r="E13" s="32"/>
      <c r="F13" s="41"/>
      <c r="G13" s="34"/>
      <c r="H13" s="6"/>
      <c r="I13" s="28">
        <v>50</v>
      </c>
      <c r="J13" s="31" t="s">
        <v>16</v>
      </c>
      <c r="K13" s="32" t="s">
        <v>17</v>
      </c>
      <c r="L13" s="32"/>
      <c r="M13" s="41"/>
      <c r="N13" s="34"/>
    </row>
    <row r="14" spans="2:14" x14ac:dyDescent="0.2">
      <c r="B14" s="28">
        <v>11</v>
      </c>
      <c r="C14" s="31" t="s">
        <v>16</v>
      </c>
      <c r="D14" s="32" t="s">
        <v>17</v>
      </c>
      <c r="E14" s="32"/>
      <c r="F14" s="41"/>
      <c r="G14" s="34"/>
      <c r="H14" s="6"/>
      <c r="I14" s="28">
        <v>51</v>
      </c>
      <c r="J14" s="31" t="s">
        <v>16</v>
      </c>
      <c r="K14" s="32" t="s">
        <v>17</v>
      </c>
      <c r="L14" s="32"/>
      <c r="M14" s="41"/>
      <c r="N14" s="34"/>
    </row>
    <row r="15" spans="2:14" x14ac:dyDescent="0.2">
      <c r="B15" s="28">
        <v>12</v>
      </c>
      <c r="C15" s="35" t="s">
        <v>16</v>
      </c>
      <c r="D15" s="36" t="s">
        <v>22</v>
      </c>
      <c r="E15" s="37" t="s">
        <v>23</v>
      </c>
      <c r="F15" s="38">
        <v>20</v>
      </c>
      <c r="G15" s="40" t="s">
        <v>126</v>
      </c>
      <c r="H15" s="6"/>
      <c r="I15" s="28">
        <v>52</v>
      </c>
      <c r="J15" s="35" t="s">
        <v>16</v>
      </c>
      <c r="K15" s="36" t="s">
        <v>22</v>
      </c>
      <c r="L15" s="37" t="s">
        <v>19</v>
      </c>
      <c r="M15" s="38">
        <v>20</v>
      </c>
      <c r="N15" s="40" t="s">
        <v>126</v>
      </c>
    </row>
    <row r="16" spans="2:14" x14ac:dyDescent="0.2">
      <c r="B16" s="28">
        <v>13</v>
      </c>
      <c r="C16" s="35" t="s">
        <v>16</v>
      </c>
      <c r="D16" s="36" t="s">
        <v>18</v>
      </c>
      <c r="E16" s="37" t="s">
        <v>23</v>
      </c>
      <c r="F16" s="38">
        <v>10</v>
      </c>
      <c r="G16" s="39" t="s">
        <v>125</v>
      </c>
      <c r="H16" s="6"/>
      <c r="I16" s="28">
        <v>53</v>
      </c>
      <c r="J16" s="35" t="s">
        <v>16</v>
      </c>
      <c r="K16" s="36" t="s">
        <v>22</v>
      </c>
      <c r="L16" s="37" t="s">
        <v>23</v>
      </c>
      <c r="M16" s="38">
        <v>10</v>
      </c>
      <c r="N16" s="40" t="s">
        <v>126</v>
      </c>
    </row>
    <row r="17" spans="2:14" x14ac:dyDescent="0.2">
      <c r="B17" s="28">
        <v>14</v>
      </c>
      <c r="C17" s="35" t="s">
        <v>16</v>
      </c>
      <c r="D17" s="36" t="s">
        <v>22</v>
      </c>
      <c r="E17" s="37" t="s">
        <v>23</v>
      </c>
      <c r="F17" s="38">
        <v>10</v>
      </c>
      <c r="G17" s="40" t="s">
        <v>126</v>
      </c>
      <c r="H17" s="6"/>
      <c r="I17" s="28">
        <v>54</v>
      </c>
      <c r="J17" s="35" t="s">
        <v>16</v>
      </c>
      <c r="K17" s="36" t="s">
        <v>22</v>
      </c>
      <c r="L17" s="37" t="s">
        <v>23</v>
      </c>
      <c r="M17" s="38">
        <v>20</v>
      </c>
      <c r="N17" s="40" t="s">
        <v>126</v>
      </c>
    </row>
    <row r="18" spans="2:14" x14ac:dyDescent="0.2">
      <c r="B18" s="28">
        <v>15</v>
      </c>
      <c r="C18" s="35" t="s">
        <v>16</v>
      </c>
      <c r="D18" s="36" t="s">
        <v>18</v>
      </c>
      <c r="E18" s="37" t="s">
        <v>19</v>
      </c>
      <c r="F18" s="38">
        <v>20</v>
      </c>
      <c r="G18" s="39" t="s">
        <v>125</v>
      </c>
      <c r="H18" s="6"/>
      <c r="I18" s="28">
        <v>55</v>
      </c>
      <c r="J18" s="35" t="s">
        <v>16</v>
      </c>
      <c r="K18" s="36" t="s">
        <v>18</v>
      </c>
      <c r="L18" s="37" t="s">
        <v>23</v>
      </c>
      <c r="M18" s="38">
        <v>20</v>
      </c>
      <c r="N18" s="39" t="s">
        <v>125</v>
      </c>
    </row>
    <row r="19" spans="2:14" x14ac:dyDescent="0.2">
      <c r="B19" s="28">
        <v>16</v>
      </c>
      <c r="C19" s="35" t="s">
        <v>16</v>
      </c>
      <c r="D19" s="36" t="s">
        <v>18</v>
      </c>
      <c r="E19" s="37" t="s">
        <v>19</v>
      </c>
      <c r="F19" s="38">
        <v>10</v>
      </c>
      <c r="G19" s="39" t="s">
        <v>125</v>
      </c>
      <c r="H19" s="6"/>
      <c r="I19" s="28">
        <v>56</v>
      </c>
      <c r="J19" s="35" t="s">
        <v>16</v>
      </c>
      <c r="K19" s="36" t="s">
        <v>22</v>
      </c>
      <c r="L19" s="37" t="s">
        <v>19</v>
      </c>
      <c r="M19" s="38">
        <v>10</v>
      </c>
      <c r="N19" s="40" t="s">
        <v>126</v>
      </c>
    </row>
    <row r="20" spans="2:14" x14ac:dyDescent="0.2">
      <c r="B20" s="28">
        <v>17</v>
      </c>
      <c r="C20" s="35" t="s">
        <v>16</v>
      </c>
      <c r="D20" s="36" t="s">
        <v>18</v>
      </c>
      <c r="E20" s="37" t="s">
        <v>23</v>
      </c>
      <c r="F20" s="38">
        <v>20</v>
      </c>
      <c r="G20" s="39" t="s">
        <v>125</v>
      </c>
      <c r="H20" s="6"/>
      <c r="I20" s="28">
        <v>57</v>
      </c>
      <c r="J20" s="35" t="s">
        <v>16</v>
      </c>
      <c r="K20" s="36" t="s">
        <v>18</v>
      </c>
      <c r="L20" s="37" t="s">
        <v>19</v>
      </c>
      <c r="M20" s="38">
        <v>10</v>
      </c>
      <c r="N20" s="39" t="s">
        <v>125</v>
      </c>
    </row>
    <row r="21" spans="2:14" x14ac:dyDescent="0.2">
      <c r="B21" s="28">
        <v>18</v>
      </c>
      <c r="C21" s="35" t="s">
        <v>16</v>
      </c>
      <c r="D21" s="36" t="s">
        <v>22</v>
      </c>
      <c r="E21" s="37" t="s">
        <v>19</v>
      </c>
      <c r="F21" s="38">
        <v>20</v>
      </c>
      <c r="G21" s="40" t="s">
        <v>126</v>
      </c>
      <c r="H21" s="6"/>
      <c r="I21" s="28">
        <v>58</v>
      </c>
      <c r="J21" s="35" t="s">
        <v>16</v>
      </c>
      <c r="K21" s="36" t="s">
        <v>18</v>
      </c>
      <c r="L21" s="37" t="s">
        <v>19</v>
      </c>
      <c r="M21" s="38">
        <v>20</v>
      </c>
      <c r="N21" s="39" t="s">
        <v>125</v>
      </c>
    </row>
    <row r="22" spans="2:14" x14ac:dyDescent="0.2">
      <c r="B22" s="28">
        <v>19</v>
      </c>
      <c r="C22" s="35" t="s">
        <v>16</v>
      </c>
      <c r="D22" s="36" t="s">
        <v>22</v>
      </c>
      <c r="E22" s="37" t="s">
        <v>19</v>
      </c>
      <c r="F22" s="38">
        <v>10</v>
      </c>
      <c r="G22" s="40" t="s">
        <v>126</v>
      </c>
      <c r="H22" s="6"/>
      <c r="I22" s="28">
        <v>59</v>
      </c>
      <c r="J22" s="35" t="s">
        <v>16</v>
      </c>
      <c r="K22" s="36" t="s">
        <v>18</v>
      </c>
      <c r="L22" s="37" t="s">
        <v>23</v>
      </c>
      <c r="M22" s="38">
        <v>10</v>
      </c>
      <c r="N22" s="39" t="s">
        <v>125</v>
      </c>
    </row>
    <row r="23" spans="2:14" x14ac:dyDescent="0.2">
      <c r="B23" s="28">
        <v>20</v>
      </c>
      <c r="C23" s="31" t="s">
        <v>16</v>
      </c>
      <c r="D23" s="32" t="s">
        <v>17</v>
      </c>
      <c r="E23" s="32"/>
      <c r="F23" s="41"/>
      <c r="G23" s="34"/>
      <c r="H23" s="6"/>
      <c r="I23" s="28">
        <v>60</v>
      </c>
      <c r="J23" s="35" t="s">
        <v>16</v>
      </c>
      <c r="K23" s="32" t="s">
        <v>17</v>
      </c>
      <c r="L23" s="32"/>
      <c r="M23" s="41"/>
      <c r="N23" s="34"/>
    </row>
    <row r="24" spans="2:14" x14ac:dyDescent="0.2">
      <c r="B24" s="28">
        <v>21</v>
      </c>
      <c r="C24" s="31" t="s">
        <v>75</v>
      </c>
      <c r="D24" s="32" t="s">
        <v>17</v>
      </c>
      <c r="E24" s="32"/>
      <c r="F24" s="41"/>
      <c r="G24" s="34"/>
      <c r="H24" s="6"/>
      <c r="I24" s="28">
        <v>61</v>
      </c>
      <c r="J24" s="31" t="s">
        <v>16</v>
      </c>
      <c r="K24" s="32" t="s">
        <v>17</v>
      </c>
      <c r="L24" s="32"/>
      <c r="M24" s="41"/>
      <c r="N24" s="34"/>
    </row>
    <row r="25" spans="2:14" x14ac:dyDescent="0.2">
      <c r="B25" s="28">
        <v>22</v>
      </c>
      <c r="C25" s="42" t="s">
        <v>75</v>
      </c>
      <c r="D25" s="36" t="s">
        <v>18</v>
      </c>
      <c r="E25" s="43"/>
      <c r="F25" s="44">
        <v>20</v>
      </c>
      <c r="G25" s="39" t="s">
        <v>125</v>
      </c>
      <c r="H25" s="6"/>
      <c r="I25" s="28">
        <v>62</v>
      </c>
      <c r="J25" s="42" t="s">
        <v>75</v>
      </c>
      <c r="K25" s="36" t="s">
        <v>22</v>
      </c>
      <c r="L25" s="43"/>
      <c r="M25" s="38">
        <v>80</v>
      </c>
      <c r="N25" s="40" t="s">
        <v>126</v>
      </c>
    </row>
    <row r="26" spans="2:14" x14ac:dyDescent="0.2">
      <c r="B26" s="28">
        <v>23</v>
      </c>
      <c r="C26" s="42" t="s">
        <v>75</v>
      </c>
      <c r="D26" s="36" t="s">
        <v>22</v>
      </c>
      <c r="E26" s="43"/>
      <c r="F26" s="44">
        <v>10</v>
      </c>
      <c r="G26" s="40" t="s">
        <v>126</v>
      </c>
      <c r="H26" s="6"/>
      <c r="I26" s="28">
        <v>63</v>
      </c>
      <c r="J26" s="42" t="s">
        <v>75</v>
      </c>
      <c r="K26" s="36" t="s">
        <v>18</v>
      </c>
      <c r="L26" s="43"/>
      <c r="M26" s="38">
        <v>80</v>
      </c>
      <c r="N26" s="39" t="s">
        <v>125</v>
      </c>
    </row>
    <row r="27" spans="2:14" x14ac:dyDescent="0.2">
      <c r="B27" s="28">
        <v>24</v>
      </c>
      <c r="C27" s="42" t="s">
        <v>75</v>
      </c>
      <c r="D27" s="36" t="s">
        <v>22</v>
      </c>
      <c r="E27" s="43"/>
      <c r="F27" s="44">
        <v>80</v>
      </c>
      <c r="G27" s="40" t="s">
        <v>126</v>
      </c>
      <c r="H27" s="6"/>
      <c r="I27" s="28">
        <v>64</v>
      </c>
      <c r="J27" s="42" t="s">
        <v>75</v>
      </c>
      <c r="K27" s="36" t="s">
        <v>22</v>
      </c>
      <c r="L27" s="43"/>
      <c r="M27" s="38">
        <v>10</v>
      </c>
      <c r="N27" s="40" t="s">
        <v>126</v>
      </c>
    </row>
    <row r="28" spans="2:14" x14ac:dyDescent="0.2">
      <c r="B28" s="28">
        <v>25</v>
      </c>
      <c r="C28" s="42" t="s">
        <v>75</v>
      </c>
      <c r="D28" s="36" t="s">
        <v>18</v>
      </c>
      <c r="E28" s="43"/>
      <c r="F28" s="44">
        <v>80</v>
      </c>
      <c r="G28" s="39" t="s">
        <v>125</v>
      </c>
      <c r="H28" s="6"/>
      <c r="I28" s="28">
        <v>65</v>
      </c>
      <c r="J28" s="42" t="s">
        <v>75</v>
      </c>
      <c r="K28" s="36" t="s">
        <v>18</v>
      </c>
      <c r="L28" s="43"/>
      <c r="M28" s="38">
        <v>10</v>
      </c>
      <c r="N28" s="39" t="s">
        <v>125</v>
      </c>
    </row>
    <row r="29" spans="2:14" x14ac:dyDescent="0.2">
      <c r="B29" s="28">
        <v>26</v>
      </c>
      <c r="C29" s="42" t="s">
        <v>75</v>
      </c>
      <c r="D29" s="36" t="s">
        <v>22</v>
      </c>
      <c r="E29" s="43"/>
      <c r="F29" s="44">
        <v>40</v>
      </c>
      <c r="G29" s="40" t="s">
        <v>126</v>
      </c>
      <c r="H29" s="6"/>
      <c r="I29" s="28">
        <v>66</v>
      </c>
      <c r="J29" s="42" t="s">
        <v>75</v>
      </c>
      <c r="K29" s="36" t="s">
        <v>22</v>
      </c>
      <c r="L29" s="43"/>
      <c r="M29" s="38">
        <v>40</v>
      </c>
      <c r="N29" s="40" t="s">
        <v>126</v>
      </c>
    </row>
    <row r="30" spans="2:14" x14ac:dyDescent="0.2">
      <c r="B30" s="28">
        <v>27</v>
      </c>
      <c r="C30" s="42" t="s">
        <v>75</v>
      </c>
      <c r="D30" s="36" t="s">
        <v>22</v>
      </c>
      <c r="E30" s="43"/>
      <c r="F30" s="44">
        <v>20</v>
      </c>
      <c r="G30" s="40" t="s">
        <v>126</v>
      </c>
      <c r="H30" s="6"/>
      <c r="I30" s="28">
        <v>67</v>
      </c>
      <c r="J30" s="42" t="s">
        <v>75</v>
      </c>
      <c r="K30" s="36" t="s">
        <v>18</v>
      </c>
      <c r="L30" s="43"/>
      <c r="M30" s="38">
        <v>20</v>
      </c>
      <c r="N30" s="39" t="s">
        <v>125</v>
      </c>
    </row>
    <row r="31" spans="2:14" x14ac:dyDescent="0.2">
      <c r="B31" s="28">
        <v>28</v>
      </c>
      <c r="C31" s="42" t="s">
        <v>75</v>
      </c>
      <c r="D31" s="36" t="s">
        <v>18</v>
      </c>
      <c r="E31" s="43"/>
      <c r="F31" s="44">
        <v>10</v>
      </c>
      <c r="G31" s="39" t="s">
        <v>125</v>
      </c>
      <c r="H31" s="6"/>
      <c r="I31" s="28">
        <v>68</v>
      </c>
      <c r="J31" s="42" t="s">
        <v>75</v>
      </c>
      <c r="K31" s="36" t="s">
        <v>22</v>
      </c>
      <c r="L31" s="43"/>
      <c r="M31" s="38">
        <v>20</v>
      </c>
      <c r="N31" s="40" t="s">
        <v>126</v>
      </c>
    </row>
    <row r="32" spans="2:14" x14ac:dyDescent="0.2">
      <c r="B32" s="28">
        <v>29</v>
      </c>
      <c r="C32" s="42" t="s">
        <v>75</v>
      </c>
      <c r="D32" s="36" t="s">
        <v>18</v>
      </c>
      <c r="E32" s="43"/>
      <c r="F32" s="44">
        <v>40</v>
      </c>
      <c r="G32" s="39" t="s">
        <v>125</v>
      </c>
      <c r="H32" s="6"/>
      <c r="I32" s="28">
        <v>69</v>
      </c>
      <c r="J32" s="42" t="s">
        <v>75</v>
      </c>
      <c r="K32" s="36" t="s">
        <v>18</v>
      </c>
      <c r="L32" s="43"/>
      <c r="M32" s="38">
        <v>40</v>
      </c>
      <c r="N32" s="39" t="s">
        <v>125</v>
      </c>
    </row>
    <row r="33" spans="2:15" x14ac:dyDescent="0.2">
      <c r="B33" s="28">
        <v>30</v>
      </c>
      <c r="C33" s="31" t="s">
        <v>75</v>
      </c>
      <c r="D33" s="32" t="s">
        <v>17</v>
      </c>
      <c r="E33" s="32"/>
      <c r="F33" s="41"/>
      <c r="G33" s="34"/>
      <c r="H33" s="6"/>
      <c r="I33" s="28">
        <v>70</v>
      </c>
      <c r="J33" s="31" t="s">
        <v>75</v>
      </c>
      <c r="K33" s="32" t="s">
        <v>17</v>
      </c>
      <c r="L33" s="32"/>
      <c r="M33" s="45"/>
      <c r="N33" s="34"/>
    </row>
    <row r="34" spans="2:15" x14ac:dyDescent="0.2">
      <c r="B34" s="28">
        <v>31</v>
      </c>
      <c r="C34" s="31" t="s">
        <v>75</v>
      </c>
      <c r="D34" s="32" t="s">
        <v>17</v>
      </c>
      <c r="E34" s="32"/>
      <c r="F34" s="41"/>
      <c r="G34" s="34"/>
      <c r="H34" s="6"/>
      <c r="I34" s="28">
        <v>71</v>
      </c>
      <c r="J34" s="31" t="s">
        <v>75</v>
      </c>
      <c r="K34" s="32" t="s">
        <v>17</v>
      </c>
      <c r="L34" s="32"/>
      <c r="M34" s="45"/>
      <c r="N34" s="34"/>
    </row>
    <row r="35" spans="2:15" x14ac:dyDescent="0.2">
      <c r="B35" s="28">
        <v>32</v>
      </c>
      <c r="C35" s="42" t="s">
        <v>75</v>
      </c>
      <c r="D35" s="36" t="s">
        <v>18</v>
      </c>
      <c r="E35" s="43"/>
      <c r="F35" s="44">
        <v>40</v>
      </c>
      <c r="G35" s="39" t="s">
        <v>125</v>
      </c>
      <c r="H35" s="6"/>
      <c r="I35" s="28">
        <v>72</v>
      </c>
      <c r="J35" s="42" t="s">
        <v>75</v>
      </c>
      <c r="K35" s="36" t="s">
        <v>18</v>
      </c>
      <c r="L35" s="43"/>
      <c r="M35" s="38">
        <v>10</v>
      </c>
      <c r="N35" s="39" t="s">
        <v>125</v>
      </c>
    </row>
    <row r="36" spans="2:15" x14ac:dyDescent="0.2">
      <c r="B36" s="28">
        <v>33</v>
      </c>
      <c r="C36" s="42" t="s">
        <v>75</v>
      </c>
      <c r="D36" s="36" t="s">
        <v>22</v>
      </c>
      <c r="E36" s="43"/>
      <c r="F36" s="44">
        <v>10</v>
      </c>
      <c r="G36" s="40" t="s">
        <v>126</v>
      </c>
      <c r="H36" s="6"/>
      <c r="I36" s="28">
        <v>73</v>
      </c>
      <c r="J36" s="42" t="s">
        <v>75</v>
      </c>
      <c r="K36" s="36" t="s">
        <v>18</v>
      </c>
      <c r="L36" s="43"/>
      <c r="M36" s="38">
        <v>40</v>
      </c>
      <c r="N36" s="39" t="s">
        <v>125</v>
      </c>
    </row>
    <row r="37" spans="2:15" x14ac:dyDescent="0.2">
      <c r="B37" s="28">
        <v>34</v>
      </c>
      <c r="C37" s="42" t="s">
        <v>75</v>
      </c>
      <c r="D37" s="36" t="s">
        <v>18</v>
      </c>
      <c r="E37" s="43"/>
      <c r="F37" s="44">
        <v>20</v>
      </c>
      <c r="G37" s="39" t="s">
        <v>125</v>
      </c>
      <c r="H37" s="6"/>
      <c r="I37" s="28">
        <v>74</v>
      </c>
      <c r="J37" s="42" t="s">
        <v>75</v>
      </c>
      <c r="K37" s="36" t="s">
        <v>22</v>
      </c>
      <c r="L37" s="43"/>
      <c r="M37" s="38">
        <v>10</v>
      </c>
      <c r="N37" s="40" t="s">
        <v>126</v>
      </c>
    </row>
    <row r="38" spans="2:15" x14ac:dyDescent="0.2">
      <c r="B38" s="28">
        <v>35</v>
      </c>
      <c r="C38" s="42" t="s">
        <v>75</v>
      </c>
      <c r="D38" s="36" t="s">
        <v>22</v>
      </c>
      <c r="E38" s="43"/>
      <c r="F38" s="44">
        <v>80</v>
      </c>
      <c r="G38" s="40" t="s">
        <v>126</v>
      </c>
      <c r="H38" s="6"/>
      <c r="I38" s="28">
        <v>75</v>
      </c>
      <c r="J38" s="42" t="s">
        <v>75</v>
      </c>
      <c r="K38" s="36" t="s">
        <v>22</v>
      </c>
      <c r="L38" s="43"/>
      <c r="M38" s="38">
        <v>40</v>
      </c>
      <c r="N38" s="40" t="s">
        <v>126</v>
      </c>
    </row>
    <row r="39" spans="2:15" x14ac:dyDescent="0.2">
      <c r="B39" s="28">
        <v>36</v>
      </c>
      <c r="C39" s="42" t="s">
        <v>75</v>
      </c>
      <c r="D39" s="36" t="s">
        <v>22</v>
      </c>
      <c r="E39" s="43"/>
      <c r="F39" s="44">
        <v>20</v>
      </c>
      <c r="G39" s="40" t="s">
        <v>126</v>
      </c>
      <c r="H39" s="6"/>
      <c r="I39" s="28">
        <v>76</v>
      </c>
      <c r="J39" s="42" t="s">
        <v>75</v>
      </c>
      <c r="K39" s="36" t="s">
        <v>18</v>
      </c>
      <c r="L39" s="43"/>
      <c r="M39" s="38">
        <v>80</v>
      </c>
      <c r="N39" s="39" t="s">
        <v>125</v>
      </c>
    </row>
    <row r="40" spans="2:15" x14ac:dyDescent="0.2">
      <c r="B40" s="28">
        <v>37</v>
      </c>
      <c r="C40" s="42" t="s">
        <v>75</v>
      </c>
      <c r="D40" s="36" t="s">
        <v>18</v>
      </c>
      <c r="E40" s="43"/>
      <c r="F40" s="44">
        <v>80</v>
      </c>
      <c r="G40" s="39" t="s">
        <v>125</v>
      </c>
      <c r="H40" s="6"/>
      <c r="I40" s="28">
        <v>77</v>
      </c>
      <c r="J40" s="42" t="s">
        <v>75</v>
      </c>
      <c r="K40" s="36" t="s">
        <v>22</v>
      </c>
      <c r="L40" s="43"/>
      <c r="M40" s="38">
        <v>80</v>
      </c>
      <c r="N40" s="40" t="s">
        <v>126</v>
      </c>
    </row>
    <row r="41" spans="2:15" x14ac:dyDescent="0.2">
      <c r="B41" s="28">
        <v>38</v>
      </c>
      <c r="C41" s="42" t="s">
        <v>75</v>
      </c>
      <c r="D41" s="36" t="s">
        <v>18</v>
      </c>
      <c r="E41" s="43"/>
      <c r="F41" s="44">
        <v>10</v>
      </c>
      <c r="G41" s="39" t="s">
        <v>125</v>
      </c>
      <c r="H41" s="6"/>
      <c r="I41" s="28">
        <v>78</v>
      </c>
      <c r="J41" s="42" t="s">
        <v>75</v>
      </c>
      <c r="K41" s="36" t="s">
        <v>22</v>
      </c>
      <c r="L41" s="43"/>
      <c r="M41" s="38">
        <v>20</v>
      </c>
      <c r="N41" s="40" t="s">
        <v>126</v>
      </c>
    </row>
    <row r="42" spans="2:15" x14ac:dyDescent="0.2">
      <c r="B42" s="28">
        <v>39</v>
      </c>
      <c r="C42" s="42" t="s">
        <v>75</v>
      </c>
      <c r="D42" s="36" t="s">
        <v>22</v>
      </c>
      <c r="E42" s="43"/>
      <c r="F42" s="44">
        <v>40</v>
      </c>
      <c r="G42" s="40" t="s">
        <v>126</v>
      </c>
      <c r="H42" s="6"/>
      <c r="I42" s="28">
        <v>79</v>
      </c>
      <c r="J42" s="42" t="s">
        <v>75</v>
      </c>
      <c r="K42" s="36" t="s">
        <v>18</v>
      </c>
      <c r="L42" s="43"/>
      <c r="M42" s="38">
        <v>20</v>
      </c>
      <c r="N42" s="39" t="s">
        <v>125</v>
      </c>
    </row>
    <row r="43" spans="2:15" x14ac:dyDescent="0.2">
      <c r="B43" s="28">
        <v>40</v>
      </c>
      <c r="C43" s="31" t="s">
        <v>16</v>
      </c>
      <c r="D43" s="32" t="s">
        <v>17</v>
      </c>
      <c r="E43" s="32"/>
      <c r="F43" s="32"/>
      <c r="G43" s="34"/>
      <c r="H43" s="6"/>
      <c r="I43" s="28">
        <v>80</v>
      </c>
      <c r="J43" s="31" t="s">
        <v>75</v>
      </c>
      <c r="K43" s="32" t="s">
        <v>17</v>
      </c>
      <c r="L43" s="32"/>
      <c r="M43" s="32"/>
      <c r="N43" s="34"/>
    </row>
    <row r="44" spans="2:15" x14ac:dyDescent="0.2">
      <c r="B44" s="28"/>
      <c r="H44" s="29"/>
      <c r="I44" s="28"/>
    </row>
    <row r="45" spans="2:15" x14ac:dyDescent="0.2">
      <c r="B45" s="46" t="s">
        <v>127</v>
      </c>
      <c r="C45" s="47" t="s">
        <v>127</v>
      </c>
      <c r="D45" s="48"/>
      <c r="E45" s="48"/>
      <c r="F45" s="48"/>
      <c r="G45" s="49"/>
      <c r="H45" s="50" t="s">
        <v>128</v>
      </c>
      <c r="I45" s="49"/>
      <c r="J45" s="47" t="s">
        <v>127</v>
      </c>
      <c r="K45" s="48"/>
      <c r="L45" s="48"/>
      <c r="M45" s="48"/>
      <c r="N45" s="49"/>
      <c r="O45" s="46" t="s">
        <v>127</v>
      </c>
    </row>
    <row r="46" spans="2:15" x14ac:dyDescent="0.2">
      <c r="B46" s="28"/>
      <c r="H46" s="29"/>
      <c r="I46" s="28"/>
    </row>
    <row r="47" spans="2:15" x14ac:dyDescent="0.2">
      <c r="B47" s="47" t="s">
        <v>129</v>
      </c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9"/>
    </row>
  </sheetData>
  <mergeCells count="4">
    <mergeCell ref="C45:G45"/>
    <mergeCell ref="H45:I45"/>
    <mergeCell ref="J45:N45"/>
    <mergeCell ref="B47:O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0993C-1D97-4FC1-8677-066A4F2D3B5B}">
  <dimension ref="A1:I18"/>
  <sheetViews>
    <sheetView workbookViewId="0">
      <selection activeCell="H31" sqref="H31"/>
    </sheetView>
  </sheetViews>
  <sheetFormatPr defaultRowHeight="15" x14ac:dyDescent="0.25"/>
  <sheetData>
    <row r="1" spans="1:9" x14ac:dyDescent="0.25">
      <c r="B1" s="18" t="s">
        <v>77</v>
      </c>
      <c r="C1" s="18" t="s">
        <v>78</v>
      </c>
    </row>
    <row r="2" spans="1:9" x14ac:dyDescent="0.25">
      <c r="C2" s="18" t="s">
        <v>79</v>
      </c>
    </row>
    <row r="5" spans="1:9" x14ac:dyDescent="0.25">
      <c r="A5" s="25" t="s">
        <v>80</v>
      </c>
      <c r="B5" s="25" t="s">
        <v>81</v>
      </c>
    </row>
    <row r="6" spans="1:9" x14ac:dyDescent="0.25">
      <c r="A6" t="s">
        <v>57</v>
      </c>
      <c r="C6" t="s">
        <v>82</v>
      </c>
      <c r="D6" t="s">
        <v>83</v>
      </c>
      <c r="E6" t="s">
        <v>84</v>
      </c>
      <c r="F6" t="s">
        <v>85</v>
      </c>
      <c r="G6" t="s">
        <v>7</v>
      </c>
      <c r="H6" t="s">
        <v>86</v>
      </c>
      <c r="I6" t="s">
        <v>87</v>
      </c>
    </row>
    <row r="7" spans="1:9" x14ac:dyDescent="0.25">
      <c r="B7" t="s">
        <v>56</v>
      </c>
      <c r="C7" t="s">
        <v>47</v>
      </c>
      <c r="D7">
        <v>785</v>
      </c>
      <c r="E7">
        <v>20</v>
      </c>
      <c r="F7">
        <v>15</v>
      </c>
      <c r="G7">
        <f>F7*E7*D7/1000</f>
        <v>235.5</v>
      </c>
      <c r="H7">
        <v>8</v>
      </c>
      <c r="I7">
        <f>H7*G7</f>
        <v>1884</v>
      </c>
    </row>
    <row r="8" spans="1:9" x14ac:dyDescent="0.25">
      <c r="C8" t="s">
        <v>46</v>
      </c>
      <c r="D8">
        <v>785</v>
      </c>
      <c r="E8">
        <v>10</v>
      </c>
      <c r="F8">
        <v>15</v>
      </c>
      <c r="G8">
        <f>F8*E8*D8/1000</f>
        <v>117.75</v>
      </c>
      <c r="H8">
        <v>8</v>
      </c>
      <c r="I8">
        <f>H8*G8</f>
        <v>942</v>
      </c>
    </row>
    <row r="9" spans="1:9" x14ac:dyDescent="0.25">
      <c r="C9" s="18" t="s">
        <v>17</v>
      </c>
      <c r="D9">
        <v>785</v>
      </c>
      <c r="E9">
        <v>20</v>
      </c>
      <c r="F9">
        <v>15</v>
      </c>
      <c r="G9">
        <f>F9*E9*D9/1000</f>
        <v>235.5</v>
      </c>
      <c r="H9">
        <v>8</v>
      </c>
      <c r="I9">
        <f>H9*G9</f>
        <v>1884</v>
      </c>
    </row>
    <row r="10" spans="1:9" x14ac:dyDescent="0.25">
      <c r="B10" s="23" t="s">
        <v>88</v>
      </c>
      <c r="C10" s="23"/>
      <c r="D10" s="23"/>
      <c r="E10" s="23"/>
      <c r="F10" s="23"/>
      <c r="G10" s="23"/>
      <c r="H10" s="23"/>
      <c r="I10" s="23">
        <f>I7+I8+I9</f>
        <v>4710</v>
      </c>
    </row>
    <row r="11" spans="1:9" x14ac:dyDescent="0.25">
      <c r="B11" s="23"/>
      <c r="C11" s="23"/>
      <c r="D11" s="23"/>
      <c r="E11" s="23"/>
      <c r="F11" s="23"/>
      <c r="G11" s="23"/>
      <c r="H11" s="23"/>
      <c r="I11" s="23"/>
    </row>
    <row r="13" spans="1:9" x14ac:dyDescent="0.25">
      <c r="A13" s="18" t="s">
        <v>23</v>
      </c>
      <c r="C13" t="s">
        <v>82</v>
      </c>
      <c r="D13" t="s">
        <v>83</v>
      </c>
      <c r="E13" t="s">
        <v>84</v>
      </c>
      <c r="F13" t="s">
        <v>85</v>
      </c>
      <c r="G13" t="s">
        <v>7</v>
      </c>
      <c r="H13" t="s">
        <v>86</v>
      </c>
      <c r="I13" t="s">
        <v>87</v>
      </c>
    </row>
    <row r="14" spans="1:9" x14ac:dyDescent="0.25">
      <c r="B14" t="s">
        <v>56</v>
      </c>
      <c r="C14" t="s">
        <v>47</v>
      </c>
      <c r="D14">
        <v>765</v>
      </c>
      <c r="E14">
        <v>20</v>
      </c>
      <c r="F14">
        <v>15</v>
      </c>
      <c r="G14">
        <f>F14*E14*D14/1000</f>
        <v>229.5</v>
      </c>
      <c r="H14">
        <v>8</v>
      </c>
      <c r="I14">
        <f>H14*G14</f>
        <v>1836</v>
      </c>
    </row>
    <row r="15" spans="1:9" x14ac:dyDescent="0.25">
      <c r="C15" t="s">
        <v>46</v>
      </c>
      <c r="D15">
        <v>765</v>
      </c>
      <c r="E15">
        <v>10</v>
      </c>
      <c r="F15">
        <v>15</v>
      </c>
      <c r="G15">
        <f>F15*E15*D15/1000</f>
        <v>114.75</v>
      </c>
      <c r="H15">
        <v>8</v>
      </c>
      <c r="I15">
        <f>H15*G15</f>
        <v>918</v>
      </c>
    </row>
    <row r="16" spans="1:9" x14ac:dyDescent="0.25">
      <c r="C16" s="18" t="s">
        <v>17</v>
      </c>
      <c r="D16">
        <v>765</v>
      </c>
      <c r="E16">
        <v>20</v>
      </c>
      <c r="F16">
        <v>15</v>
      </c>
      <c r="G16">
        <f>F16*E16*D16/1000</f>
        <v>229.5</v>
      </c>
      <c r="H16">
        <v>8</v>
      </c>
      <c r="I16">
        <f>H16*G16</f>
        <v>1836</v>
      </c>
    </row>
    <row r="17" spans="2:9" x14ac:dyDescent="0.25">
      <c r="B17" s="23" t="s">
        <v>88</v>
      </c>
      <c r="C17" s="23"/>
      <c r="D17" s="23"/>
      <c r="E17" s="23"/>
      <c r="F17" s="23"/>
      <c r="G17" s="23"/>
      <c r="H17" s="23"/>
      <c r="I17" s="23">
        <f>I14+I15+I16</f>
        <v>4590</v>
      </c>
    </row>
    <row r="18" spans="2:9" x14ac:dyDescent="0.25">
      <c r="B18" s="23"/>
      <c r="C18" s="23"/>
      <c r="D18" s="23"/>
      <c r="E18" s="23"/>
      <c r="F18" s="23"/>
      <c r="G18" s="23"/>
      <c r="H18" s="23"/>
      <c r="I18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338BA-38DA-430F-8106-712BF57B85FA}">
  <dimension ref="A1:AD33"/>
  <sheetViews>
    <sheetView topLeftCell="C1" workbookViewId="0">
      <selection activeCell="T47" sqref="T47"/>
    </sheetView>
  </sheetViews>
  <sheetFormatPr defaultRowHeight="15" x14ac:dyDescent="0.25"/>
  <cols>
    <col min="6" max="6" width="12.28515625" customWidth="1"/>
    <col min="10" max="10" width="10.5703125" customWidth="1"/>
    <col min="262" max="262" width="12.28515625" customWidth="1"/>
    <col min="266" max="266" width="10.5703125" customWidth="1"/>
    <col min="518" max="518" width="12.28515625" customWidth="1"/>
    <col min="522" max="522" width="10.5703125" customWidth="1"/>
    <col min="774" max="774" width="12.28515625" customWidth="1"/>
    <col min="778" max="778" width="10.5703125" customWidth="1"/>
    <col min="1030" max="1030" width="12.28515625" customWidth="1"/>
    <col min="1034" max="1034" width="10.5703125" customWidth="1"/>
    <col min="1286" max="1286" width="12.28515625" customWidth="1"/>
    <col min="1290" max="1290" width="10.5703125" customWidth="1"/>
    <col min="1542" max="1542" width="12.28515625" customWidth="1"/>
    <col min="1546" max="1546" width="10.5703125" customWidth="1"/>
    <col min="1798" max="1798" width="12.28515625" customWidth="1"/>
    <col min="1802" max="1802" width="10.5703125" customWidth="1"/>
    <col min="2054" max="2054" width="12.28515625" customWidth="1"/>
    <col min="2058" max="2058" width="10.5703125" customWidth="1"/>
    <col min="2310" max="2310" width="12.28515625" customWidth="1"/>
    <col min="2314" max="2314" width="10.5703125" customWidth="1"/>
    <col min="2566" max="2566" width="12.28515625" customWidth="1"/>
    <col min="2570" max="2570" width="10.5703125" customWidth="1"/>
    <col min="2822" max="2822" width="12.28515625" customWidth="1"/>
    <col min="2826" max="2826" width="10.5703125" customWidth="1"/>
    <col min="3078" max="3078" width="12.28515625" customWidth="1"/>
    <col min="3082" max="3082" width="10.5703125" customWidth="1"/>
    <col min="3334" max="3334" width="12.28515625" customWidth="1"/>
    <col min="3338" max="3338" width="10.5703125" customWidth="1"/>
    <col min="3590" max="3590" width="12.28515625" customWidth="1"/>
    <col min="3594" max="3594" width="10.5703125" customWidth="1"/>
    <col min="3846" max="3846" width="12.28515625" customWidth="1"/>
    <col min="3850" max="3850" width="10.5703125" customWidth="1"/>
    <col min="4102" max="4102" width="12.28515625" customWidth="1"/>
    <col min="4106" max="4106" width="10.5703125" customWidth="1"/>
    <col min="4358" max="4358" width="12.28515625" customWidth="1"/>
    <col min="4362" max="4362" width="10.5703125" customWidth="1"/>
    <col min="4614" max="4614" width="12.28515625" customWidth="1"/>
    <col min="4618" max="4618" width="10.5703125" customWidth="1"/>
    <col min="4870" max="4870" width="12.28515625" customWidth="1"/>
    <col min="4874" max="4874" width="10.5703125" customWidth="1"/>
    <col min="5126" max="5126" width="12.28515625" customWidth="1"/>
    <col min="5130" max="5130" width="10.5703125" customWidth="1"/>
    <col min="5382" max="5382" width="12.28515625" customWidth="1"/>
    <col min="5386" max="5386" width="10.5703125" customWidth="1"/>
    <col min="5638" max="5638" width="12.28515625" customWidth="1"/>
    <col min="5642" max="5642" width="10.5703125" customWidth="1"/>
    <col min="5894" max="5894" width="12.28515625" customWidth="1"/>
    <col min="5898" max="5898" width="10.5703125" customWidth="1"/>
    <col min="6150" max="6150" width="12.28515625" customWidth="1"/>
    <col min="6154" max="6154" width="10.5703125" customWidth="1"/>
    <col min="6406" max="6406" width="12.28515625" customWidth="1"/>
    <col min="6410" max="6410" width="10.5703125" customWidth="1"/>
    <col min="6662" max="6662" width="12.28515625" customWidth="1"/>
    <col min="6666" max="6666" width="10.5703125" customWidth="1"/>
    <col min="6918" max="6918" width="12.28515625" customWidth="1"/>
    <col min="6922" max="6922" width="10.5703125" customWidth="1"/>
    <col min="7174" max="7174" width="12.28515625" customWidth="1"/>
    <col min="7178" max="7178" width="10.5703125" customWidth="1"/>
    <col min="7430" max="7430" width="12.28515625" customWidth="1"/>
    <col min="7434" max="7434" width="10.5703125" customWidth="1"/>
    <col min="7686" max="7686" width="12.28515625" customWidth="1"/>
    <col min="7690" max="7690" width="10.5703125" customWidth="1"/>
    <col min="7942" max="7942" width="12.28515625" customWidth="1"/>
    <col min="7946" max="7946" width="10.5703125" customWidth="1"/>
    <col min="8198" max="8198" width="12.28515625" customWidth="1"/>
    <col min="8202" max="8202" width="10.5703125" customWidth="1"/>
    <col min="8454" max="8454" width="12.28515625" customWidth="1"/>
    <col min="8458" max="8458" width="10.5703125" customWidth="1"/>
    <col min="8710" max="8710" width="12.28515625" customWidth="1"/>
    <col min="8714" max="8714" width="10.5703125" customWidth="1"/>
    <col min="8966" max="8966" width="12.28515625" customWidth="1"/>
    <col min="8970" max="8970" width="10.5703125" customWidth="1"/>
    <col min="9222" max="9222" width="12.28515625" customWidth="1"/>
    <col min="9226" max="9226" width="10.5703125" customWidth="1"/>
    <col min="9478" max="9478" width="12.28515625" customWidth="1"/>
    <col min="9482" max="9482" width="10.5703125" customWidth="1"/>
    <col min="9734" max="9734" width="12.28515625" customWidth="1"/>
    <col min="9738" max="9738" width="10.5703125" customWidth="1"/>
    <col min="9990" max="9990" width="12.28515625" customWidth="1"/>
    <col min="9994" max="9994" width="10.5703125" customWidth="1"/>
    <col min="10246" max="10246" width="12.28515625" customWidth="1"/>
    <col min="10250" max="10250" width="10.5703125" customWidth="1"/>
    <col min="10502" max="10502" width="12.28515625" customWidth="1"/>
    <col min="10506" max="10506" width="10.5703125" customWidth="1"/>
    <col min="10758" max="10758" width="12.28515625" customWidth="1"/>
    <col min="10762" max="10762" width="10.5703125" customWidth="1"/>
    <col min="11014" max="11014" width="12.28515625" customWidth="1"/>
    <col min="11018" max="11018" width="10.5703125" customWidth="1"/>
    <col min="11270" max="11270" width="12.28515625" customWidth="1"/>
    <col min="11274" max="11274" width="10.5703125" customWidth="1"/>
    <col min="11526" max="11526" width="12.28515625" customWidth="1"/>
    <col min="11530" max="11530" width="10.5703125" customWidth="1"/>
    <col min="11782" max="11782" width="12.28515625" customWidth="1"/>
    <col min="11786" max="11786" width="10.5703125" customWidth="1"/>
    <col min="12038" max="12038" width="12.28515625" customWidth="1"/>
    <col min="12042" max="12042" width="10.5703125" customWidth="1"/>
    <col min="12294" max="12294" width="12.28515625" customWidth="1"/>
    <col min="12298" max="12298" width="10.5703125" customWidth="1"/>
    <col min="12550" max="12550" width="12.28515625" customWidth="1"/>
    <col min="12554" max="12554" width="10.5703125" customWidth="1"/>
    <col min="12806" max="12806" width="12.28515625" customWidth="1"/>
    <col min="12810" max="12810" width="10.5703125" customWidth="1"/>
    <col min="13062" max="13062" width="12.28515625" customWidth="1"/>
    <col min="13066" max="13066" width="10.5703125" customWidth="1"/>
    <col min="13318" max="13318" width="12.28515625" customWidth="1"/>
    <col min="13322" max="13322" width="10.5703125" customWidth="1"/>
    <col min="13574" max="13574" width="12.28515625" customWidth="1"/>
    <col min="13578" max="13578" width="10.5703125" customWidth="1"/>
    <col min="13830" max="13830" width="12.28515625" customWidth="1"/>
    <col min="13834" max="13834" width="10.5703125" customWidth="1"/>
    <col min="14086" max="14086" width="12.28515625" customWidth="1"/>
    <col min="14090" max="14090" width="10.5703125" customWidth="1"/>
    <col min="14342" max="14342" width="12.28515625" customWidth="1"/>
    <col min="14346" max="14346" width="10.5703125" customWidth="1"/>
    <col min="14598" max="14598" width="12.28515625" customWidth="1"/>
    <col min="14602" max="14602" width="10.5703125" customWidth="1"/>
    <col min="14854" max="14854" width="12.28515625" customWidth="1"/>
    <col min="14858" max="14858" width="10.5703125" customWidth="1"/>
    <col min="15110" max="15110" width="12.28515625" customWidth="1"/>
    <col min="15114" max="15114" width="10.5703125" customWidth="1"/>
    <col min="15366" max="15366" width="12.28515625" customWidth="1"/>
    <col min="15370" max="15370" width="10.5703125" customWidth="1"/>
    <col min="15622" max="15622" width="12.28515625" customWidth="1"/>
    <col min="15626" max="15626" width="10.5703125" customWidth="1"/>
    <col min="15878" max="15878" width="12.28515625" customWidth="1"/>
    <col min="15882" max="15882" width="10.5703125" customWidth="1"/>
    <col min="16134" max="16134" width="12.28515625" customWidth="1"/>
    <col min="16138" max="16138" width="10.5703125" customWidth="1"/>
  </cols>
  <sheetData>
    <row r="1" spans="1:30" x14ac:dyDescent="0.25">
      <c r="A1" t="s">
        <v>30</v>
      </c>
      <c r="B1" t="s">
        <v>2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  <c r="I1" t="s">
        <v>100</v>
      </c>
      <c r="J1" t="s">
        <v>101</v>
      </c>
      <c r="K1" t="s">
        <v>102</v>
      </c>
      <c r="L1" t="s">
        <v>103</v>
      </c>
      <c r="M1" t="s">
        <v>104</v>
      </c>
      <c r="N1" t="s">
        <v>105</v>
      </c>
      <c r="O1" t="s">
        <v>106</v>
      </c>
      <c r="P1" t="s">
        <v>107</v>
      </c>
      <c r="Q1" t="s">
        <v>108</v>
      </c>
      <c r="R1" t="s">
        <v>109</v>
      </c>
      <c r="S1" t="s">
        <v>110</v>
      </c>
      <c r="T1" t="s">
        <v>111</v>
      </c>
      <c r="U1" t="s">
        <v>112</v>
      </c>
      <c r="V1" t="s">
        <v>113</v>
      </c>
      <c r="W1" t="s">
        <v>114</v>
      </c>
      <c r="X1" t="s">
        <v>115</v>
      </c>
      <c r="Y1" t="s">
        <v>116</v>
      </c>
      <c r="Z1" t="s">
        <v>117</v>
      </c>
      <c r="AA1" t="s">
        <v>118</v>
      </c>
      <c r="AB1" t="s">
        <v>119</v>
      </c>
      <c r="AC1" t="s">
        <v>44</v>
      </c>
      <c r="AD1" t="s">
        <v>120</v>
      </c>
    </row>
    <row r="2" spans="1:30" x14ac:dyDescent="0.25">
      <c r="A2">
        <v>1</v>
      </c>
      <c r="B2" t="s">
        <v>45</v>
      </c>
      <c r="C2" s="13">
        <v>111</v>
      </c>
      <c r="D2">
        <v>1</v>
      </c>
      <c r="E2" t="s">
        <v>18</v>
      </c>
      <c r="F2" t="s">
        <v>19</v>
      </c>
      <c r="G2" t="s">
        <v>46</v>
      </c>
      <c r="H2">
        <v>10</v>
      </c>
      <c r="I2">
        <v>0</v>
      </c>
      <c r="J2">
        <v>3</v>
      </c>
      <c r="K2" s="13">
        <f t="shared" ref="K2:K33" si="0">J2/1.5</f>
        <v>2</v>
      </c>
      <c r="L2" s="13">
        <f t="shared" ref="L2:L33" si="1">K2/$H2%</f>
        <v>20</v>
      </c>
      <c r="M2">
        <v>6</v>
      </c>
      <c r="N2" s="13">
        <f t="shared" ref="N2:N33" si="2">M2/1.5</f>
        <v>4</v>
      </c>
      <c r="O2" s="13">
        <f t="shared" ref="O2:O33" si="3">N2/$H2%</f>
        <v>40</v>
      </c>
      <c r="P2">
        <v>15</v>
      </c>
      <c r="Q2" s="13">
        <f t="shared" ref="Q2:Q33" si="4">P2/1.5</f>
        <v>10</v>
      </c>
      <c r="R2" s="13">
        <f t="shared" ref="R2:R33" si="5">Q2/$H2%</f>
        <v>100</v>
      </c>
      <c r="S2">
        <v>15</v>
      </c>
      <c r="T2" s="13">
        <f t="shared" ref="T2:T33" si="6">S2/1.5</f>
        <v>10</v>
      </c>
      <c r="U2" s="13">
        <f t="shared" ref="U2:U33" si="7">T2/$H2%</f>
        <v>100</v>
      </c>
      <c r="V2">
        <v>19</v>
      </c>
      <c r="W2" s="13">
        <f t="shared" ref="W2:W33" si="8">V2/1.5</f>
        <v>12.666666666666666</v>
      </c>
      <c r="X2" s="13">
        <f t="shared" ref="X2:X33" si="9">W2/$H2%</f>
        <v>126.66666666666666</v>
      </c>
      <c r="Y2">
        <v>21</v>
      </c>
      <c r="Z2" s="13">
        <f t="shared" ref="Z2:Z33" si="10">Y2/1.5</f>
        <v>14</v>
      </c>
      <c r="AA2" s="13">
        <f t="shared" ref="AA2:AA33" si="11">Z2/$H2%</f>
        <v>140</v>
      </c>
      <c r="AB2">
        <v>23</v>
      </c>
      <c r="AC2" s="13">
        <f>AB2/1.5</f>
        <v>15.333333333333334</v>
      </c>
      <c r="AD2" s="13">
        <f>AC2/$H2%</f>
        <v>153.33333333333334</v>
      </c>
    </row>
    <row r="3" spans="1:30" x14ac:dyDescent="0.25">
      <c r="A3">
        <v>2</v>
      </c>
      <c r="B3" t="s">
        <v>45</v>
      </c>
      <c r="C3" s="13">
        <v>112</v>
      </c>
      <c r="D3">
        <v>1</v>
      </c>
      <c r="E3" t="s">
        <v>18</v>
      </c>
      <c r="F3" t="s">
        <v>19</v>
      </c>
      <c r="G3" t="s">
        <v>47</v>
      </c>
      <c r="H3">
        <v>20</v>
      </c>
      <c r="I3">
        <v>0</v>
      </c>
      <c r="J3">
        <v>6</v>
      </c>
      <c r="K3" s="13">
        <f t="shared" si="0"/>
        <v>4</v>
      </c>
      <c r="L3" s="13">
        <f t="shared" si="1"/>
        <v>20</v>
      </c>
      <c r="M3">
        <v>8</v>
      </c>
      <c r="N3" s="13">
        <f t="shared" si="2"/>
        <v>5.333333333333333</v>
      </c>
      <c r="O3" s="13">
        <f t="shared" si="3"/>
        <v>26.666666666666664</v>
      </c>
      <c r="P3">
        <v>18</v>
      </c>
      <c r="Q3" s="13">
        <f t="shared" si="4"/>
        <v>12</v>
      </c>
      <c r="R3" s="13">
        <f t="shared" si="5"/>
        <v>60</v>
      </c>
      <c r="S3">
        <v>24</v>
      </c>
      <c r="T3" s="13">
        <f t="shared" si="6"/>
        <v>16</v>
      </c>
      <c r="U3" s="13">
        <f t="shared" si="7"/>
        <v>80</v>
      </c>
      <c r="V3">
        <v>25</v>
      </c>
      <c r="W3" s="13">
        <f t="shared" si="8"/>
        <v>16.666666666666668</v>
      </c>
      <c r="X3" s="13">
        <f t="shared" si="9"/>
        <v>83.333333333333329</v>
      </c>
      <c r="Y3">
        <v>27</v>
      </c>
      <c r="Z3" s="13">
        <f t="shared" si="10"/>
        <v>18</v>
      </c>
      <c r="AA3" s="13">
        <f t="shared" si="11"/>
        <v>90</v>
      </c>
      <c r="AB3" s="13">
        <v>31</v>
      </c>
      <c r="AC3" s="13">
        <f t="shared" ref="AC3:AC33" si="12">AB3/1.5</f>
        <v>20.666666666666668</v>
      </c>
      <c r="AD3" s="13">
        <f t="shared" ref="AD3:AD33" si="13">AC3/$H3%</f>
        <v>103.33333333333333</v>
      </c>
    </row>
    <row r="4" spans="1:30" x14ac:dyDescent="0.25">
      <c r="A4">
        <v>3</v>
      </c>
      <c r="B4" t="s">
        <v>45</v>
      </c>
      <c r="C4" s="13">
        <v>113</v>
      </c>
      <c r="D4">
        <v>1</v>
      </c>
      <c r="E4" t="s">
        <v>22</v>
      </c>
      <c r="F4" t="s">
        <v>23</v>
      </c>
      <c r="G4" t="s">
        <v>47</v>
      </c>
      <c r="H4">
        <v>20</v>
      </c>
      <c r="I4">
        <v>0</v>
      </c>
      <c r="J4">
        <v>1</v>
      </c>
      <c r="K4" s="13">
        <f t="shared" si="0"/>
        <v>0.66666666666666663</v>
      </c>
      <c r="L4" s="13">
        <f t="shared" si="1"/>
        <v>3.333333333333333</v>
      </c>
      <c r="M4">
        <v>5</v>
      </c>
      <c r="N4" s="13">
        <f t="shared" si="2"/>
        <v>3.3333333333333335</v>
      </c>
      <c r="O4" s="13">
        <f t="shared" si="3"/>
        <v>16.666666666666668</v>
      </c>
      <c r="P4">
        <v>19</v>
      </c>
      <c r="Q4" s="13">
        <f t="shared" si="4"/>
        <v>12.666666666666666</v>
      </c>
      <c r="R4" s="13">
        <f t="shared" si="5"/>
        <v>63.333333333333329</v>
      </c>
      <c r="S4">
        <v>20</v>
      </c>
      <c r="T4" s="13">
        <f t="shared" si="6"/>
        <v>13.333333333333334</v>
      </c>
      <c r="U4" s="13">
        <f t="shared" si="7"/>
        <v>66.666666666666671</v>
      </c>
      <c r="V4">
        <v>23</v>
      </c>
      <c r="W4" s="13">
        <f t="shared" si="8"/>
        <v>15.333333333333334</v>
      </c>
      <c r="X4" s="13">
        <f t="shared" si="9"/>
        <v>76.666666666666671</v>
      </c>
      <c r="Y4">
        <v>23</v>
      </c>
      <c r="Z4" s="13">
        <f t="shared" si="10"/>
        <v>15.333333333333334</v>
      </c>
      <c r="AA4" s="13">
        <f t="shared" si="11"/>
        <v>76.666666666666671</v>
      </c>
      <c r="AB4" s="13">
        <v>26</v>
      </c>
      <c r="AC4" s="13">
        <f t="shared" si="12"/>
        <v>17.333333333333332</v>
      </c>
      <c r="AD4" s="13">
        <f t="shared" si="13"/>
        <v>86.666666666666657</v>
      </c>
    </row>
    <row r="5" spans="1:30" x14ac:dyDescent="0.25">
      <c r="A5">
        <v>4</v>
      </c>
      <c r="B5" t="s">
        <v>45</v>
      </c>
      <c r="C5" s="13">
        <v>114</v>
      </c>
      <c r="D5">
        <v>1</v>
      </c>
      <c r="E5" t="s">
        <v>18</v>
      </c>
      <c r="F5" t="s">
        <v>23</v>
      </c>
      <c r="G5" t="s">
        <v>47</v>
      </c>
      <c r="H5">
        <v>20</v>
      </c>
      <c r="I5">
        <v>0</v>
      </c>
      <c r="J5">
        <v>3</v>
      </c>
      <c r="K5" s="13">
        <f t="shared" si="0"/>
        <v>2</v>
      </c>
      <c r="L5" s="13">
        <f t="shared" si="1"/>
        <v>10</v>
      </c>
      <c r="M5">
        <v>9</v>
      </c>
      <c r="N5" s="13">
        <f t="shared" si="2"/>
        <v>6</v>
      </c>
      <c r="O5" s="13">
        <f t="shared" si="3"/>
        <v>30</v>
      </c>
      <c r="P5">
        <v>22</v>
      </c>
      <c r="Q5" s="13">
        <f t="shared" si="4"/>
        <v>14.666666666666666</v>
      </c>
      <c r="R5" s="13">
        <f t="shared" si="5"/>
        <v>73.333333333333329</v>
      </c>
      <c r="S5">
        <v>27</v>
      </c>
      <c r="T5" s="13">
        <f t="shared" si="6"/>
        <v>18</v>
      </c>
      <c r="U5" s="13">
        <f t="shared" si="7"/>
        <v>90</v>
      </c>
      <c r="V5">
        <v>31</v>
      </c>
      <c r="W5" s="13">
        <f t="shared" si="8"/>
        <v>20.666666666666668</v>
      </c>
      <c r="X5" s="13">
        <f t="shared" si="9"/>
        <v>103.33333333333333</v>
      </c>
      <c r="Y5">
        <v>33</v>
      </c>
      <c r="Z5" s="13">
        <f t="shared" si="10"/>
        <v>22</v>
      </c>
      <c r="AA5" s="13">
        <f t="shared" si="11"/>
        <v>110</v>
      </c>
      <c r="AB5" s="13">
        <v>36</v>
      </c>
      <c r="AC5" s="13">
        <f t="shared" si="12"/>
        <v>24</v>
      </c>
      <c r="AD5" s="13">
        <f t="shared" si="13"/>
        <v>120</v>
      </c>
    </row>
    <row r="6" spans="1:30" x14ac:dyDescent="0.25">
      <c r="A6">
        <v>5</v>
      </c>
      <c r="B6" t="s">
        <v>45</v>
      </c>
      <c r="C6" s="13">
        <v>115</v>
      </c>
      <c r="D6">
        <v>1</v>
      </c>
      <c r="E6" s="19" t="s">
        <v>22</v>
      </c>
      <c r="F6" s="19" t="s">
        <v>23</v>
      </c>
      <c r="G6" s="19" t="s">
        <v>46</v>
      </c>
      <c r="H6" s="19">
        <v>10</v>
      </c>
      <c r="I6" s="19">
        <v>0</v>
      </c>
      <c r="J6" s="19">
        <v>6</v>
      </c>
      <c r="K6" s="26">
        <f t="shared" si="0"/>
        <v>4</v>
      </c>
      <c r="L6" s="26">
        <f t="shared" si="1"/>
        <v>40</v>
      </c>
      <c r="M6" s="19">
        <v>8</v>
      </c>
      <c r="N6" s="26">
        <f t="shared" si="2"/>
        <v>5.333333333333333</v>
      </c>
      <c r="O6" s="26">
        <f t="shared" si="3"/>
        <v>53.333333333333329</v>
      </c>
      <c r="P6" s="19">
        <v>16</v>
      </c>
      <c r="Q6" s="26">
        <f t="shared" si="4"/>
        <v>10.666666666666666</v>
      </c>
      <c r="R6" s="26">
        <f t="shared" si="5"/>
        <v>106.66666666666666</v>
      </c>
      <c r="S6" s="19">
        <v>22</v>
      </c>
      <c r="T6" s="26">
        <f t="shared" si="6"/>
        <v>14.666666666666666</v>
      </c>
      <c r="U6" s="26">
        <f t="shared" si="7"/>
        <v>146.66666666666666</v>
      </c>
      <c r="V6" s="19">
        <v>24</v>
      </c>
      <c r="W6" s="26">
        <f t="shared" si="8"/>
        <v>16</v>
      </c>
      <c r="X6" s="26">
        <f t="shared" si="9"/>
        <v>160</v>
      </c>
      <c r="Y6">
        <v>25</v>
      </c>
      <c r="Z6" s="13">
        <f t="shared" si="10"/>
        <v>16.666666666666668</v>
      </c>
      <c r="AA6" s="13">
        <f t="shared" si="11"/>
        <v>166.66666666666666</v>
      </c>
      <c r="AB6" s="13">
        <v>30</v>
      </c>
      <c r="AC6" s="13">
        <f t="shared" si="12"/>
        <v>20</v>
      </c>
      <c r="AD6" s="13">
        <f t="shared" si="13"/>
        <v>200</v>
      </c>
    </row>
    <row r="7" spans="1:30" x14ac:dyDescent="0.25">
      <c r="A7">
        <v>6</v>
      </c>
      <c r="B7" t="s">
        <v>45</v>
      </c>
      <c r="C7" s="13">
        <v>116</v>
      </c>
      <c r="D7">
        <v>1</v>
      </c>
      <c r="E7" t="s">
        <v>22</v>
      </c>
      <c r="F7" t="s">
        <v>19</v>
      </c>
      <c r="G7" t="s">
        <v>46</v>
      </c>
      <c r="H7">
        <v>10</v>
      </c>
      <c r="I7">
        <v>0</v>
      </c>
      <c r="J7">
        <v>1</v>
      </c>
      <c r="K7" s="13">
        <f t="shared" si="0"/>
        <v>0.66666666666666663</v>
      </c>
      <c r="L7" s="13">
        <f t="shared" si="1"/>
        <v>6.6666666666666661</v>
      </c>
      <c r="M7">
        <v>5</v>
      </c>
      <c r="N7" s="13">
        <f t="shared" si="2"/>
        <v>3.3333333333333335</v>
      </c>
      <c r="O7" s="13">
        <f t="shared" si="3"/>
        <v>33.333333333333336</v>
      </c>
      <c r="P7">
        <v>9</v>
      </c>
      <c r="Q7" s="13">
        <f t="shared" si="4"/>
        <v>6</v>
      </c>
      <c r="R7" s="13">
        <f t="shared" si="5"/>
        <v>60</v>
      </c>
      <c r="S7">
        <v>12</v>
      </c>
      <c r="T7" s="13">
        <f t="shared" si="6"/>
        <v>8</v>
      </c>
      <c r="U7" s="13">
        <f t="shared" si="7"/>
        <v>80</v>
      </c>
      <c r="V7">
        <v>14</v>
      </c>
      <c r="W7" s="13">
        <f t="shared" si="8"/>
        <v>9.3333333333333339</v>
      </c>
      <c r="X7" s="13">
        <f t="shared" si="9"/>
        <v>93.333333333333329</v>
      </c>
      <c r="Y7">
        <v>17</v>
      </c>
      <c r="Z7" s="13">
        <f t="shared" si="10"/>
        <v>11.333333333333334</v>
      </c>
      <c r="AA7" s="13">
        <f t="shared" si="11"/>
        <v>113.33333333333333</v>
      </c>
      <c r="AB7" s="13">
        <v>18</v>
      </c>
      <c r="AC7" s="13">
        <f t="shared" si="12"/>
        <v>12</v>
      </c>
      <c r="AD7" s="13">
        <f t="shared" si="13"/>
        <v>120</v>
      </c>
    </row>
    <row r="8" spans="1:30" x14ac:dyDescent="0.25">
      <c r="A8">
        <v>7</v>
      </c>
      <c r="B8" t="s">
        <v>45</v>
      </c>
      <c r="C8" s="13">
        <v>117</v>
      </c>
      <c r="D8">
        <v>1</v>
      </c>
      <c r="E8" t="s">
        <v>22</v>
      </c>
      <c r="F8" t="s">
        <v>19</v>
      </c>
      <c r="G8" t="s">
        <v>47</v>
      </c>
      <c r="H8">
        <v>20</v>
      </c>
      <c r="I8">
        <v>0</v>
      </c>
      <c r="J8">
        <v>4</v>
      </c>
      <c r="K8" s="13">
        <f t="shared" si="0"/>
        <v>2.6666666666666665</v>
      </c>
      <c r="L8" s="13">
        <f t="shared" si="1"/>
        <v>13.333333333333332</v>
      </c>
      <c r="M8">
        <v>8</v>
      </c>
      <c r="N8" s="13">
        <f t="shared" si="2"/>
        <v>5.333333333333333</v>
      </c>
      <c r="O8" s="13">
        <f t="shared" si="3"/>
        <v>26.666666666666664</v>
      </c>
      <c r="P8">
        <v>17</v>
      </c>
      <c r="Q8" s="13">
        <f t="shared" si="4"/>
        <v>11.333333333333334</v>
      </c>
      <c r="R8" s="13">
        <f t="shared" si="5"/>
        <v>56.666666666666664</v>
      </c>
      <c r="S8">
        <v>20</v>
      </c>
      <c r="T8" s="13">
        <f t="shared" si="6"/>
        <v>13.333333333333334</v>
      </c>
      <c r="U8" s="13">
        <f t="shared" si="7"/>
        <v>66.666666666666671</v>
      </c>
      <c r="V8">
        <v>20</v>
      </c>
      <c r="W8" s="13">
        <f t="shared" si="8"/>
        <v>13.333333333333334</v>
      </c>
      <c r="X8" s="13">
        <f t="shared" si="9"/>
        <v>66.666666666666671</v>
      </c>
      <c r="Y8">
        <v>23</v>
      </c>
      <c r="Z8" s="13">
        <f t="shared" si="10"/>
        <v>15.333333333333334</v>
      </c>
      <c r="AA8" s="13">
        <f t="shared" si="11"/>
        <v>76.666666666666671</v>
      </c>
      <c r="AB8" s="13">
        <v>24</v>
      </c>
      <c r="AC8" s="13">
        <f t="shared" si="12"/>
        <v>16</v>
      </c>
      <c r="AD8" s="13">
        <f t="shared" si="13"/>
        <v>80</v>
      </c>
    </row>
    <row r="9" spans="1:30" x14ac:dyDescent="0.25">
      <c r="A9">
        <v>8</v>
      </c>
      <c r="B9" t="s">
        <v>45</v>
      </c>
      <c r="C9" s="13">
        <v>118</v>
      </c>
      <c r="D9">
        <v>1</v>
      </c>
      <c r="E9" t="s">
        <v>18</v>
      </c>
      <c r="F9" t="s">
        <v>23</v>
      </c>
      <c r="G9" t="s">
        <v>46</v>
      </c>
      <c r="H9">
        <v>10</v>
      </c>
      <c r="I9">
        <v>0</v>
      </c>
      <c r="J9">
        <v>2</v>
      </c>
      <c r="K9" s="13">
        <f t="shared" si="0"/>
        <v>1.3333333333333333</v>
      </c>
      <c r="L9" s="13">
        <f t="shared" si="1"/>
        <v>13.333333333333332</v>
      </c>
      <c r="M9">
        <v>4</v>
      </c>
      <c r="N9" s="13">
        <f t="shared" si="2"/>
        <v>2.6666666666666665</v>
      </c>
      <c r="O9" s="13">
        <f t="shared" si="3"/>
        <v>26.666666666666664</v>
      </c>
      <c r="P9">
        <v>11</v>
      </c>
      <c r="Q9" s="13">
        <f t="shared" si="4"/>
        <v>7.333333333333333</v>
      </c>
      <c r="R9" s="13">
        <f t="shared" si="5"/>
        <v>73.333333333333329</v>
      </c>
      <c r="S9">
        <v>15</v>
      </c>
      <c r="T9" s="13">
        <f t="shared" si="6"/>
        <v>10</v>
      </c>
      <c r="U9" s="13">
        <f t="shared" si="7"/>
        <v>100</v>
      </c>
      <c r="V9">
        <v>17</v>
      </c>
      <c r="W9" s="13">
        <f t="shared" si="8"/>
        <v>11.333333333333334</v>
      </c>
      <c r="X9" s="13">
        <f t="shared" si="9"/>
        <v>113.33333333333333</v>
      </c>
      <c r="Y9">
        <v>20</v>
      </c>
      <c r="Z9" s="13">
        <f t="shared" si="10"/>
        <v>13.333333333333334</v>
      </c>
      <c r="AA9" s="13">
        <f t="shared" si="11"/>
        <v>133.33333333333334</v>
      </c>
      <c r="AB9" s="13">
        <v>19</v>
      </c>
      <c r="AC9" s="13">
        <f t="shared" si="12"/>
        <v>12.666666666666666</v>
      </c>
      <c r="AD9" s="13">
        <f t="shared" si="13"/>
        <v>126.66666666666666</v>
      </c>
    </row>
    <row r="10" spans="1:30" x14ac:dyDescent="0.25">
      <c r="A10">
        <v>9</v>
      </c>
      <c r="B10" t="s">
        <v>45</v>
      </c>
      <c r="C10" s="13">
        <v>121</v>
      </c>
      <c r="D10">
        <v>2</v>
      </c>
      <c r="E10" t="s">
        <v>22</v>
      </c>
      <c r="F10" t="s">
        <v>23</v>
      </c>
      <c r="G10" t="s">
        <v>47</v>
      </c>
      <c r="H10">
        <v>20</v>
      </c>
      <c r="I10">
        <v>0</v>
      </c>
      <c r="J10">
        <v>5</v>
      </c>
      <c r="K10" s="13">
        <f t="shared" si="0"/>
        <v>3.3333333333333335</v>
      </c>
      <c r="L10" s="13">
        <f t="shared" si="1"/>
        <v>16.666666666666668</v>
      </c>
      <c r="M10">
        <v>8</v>
      </c>
      <c r="N10" s="13">
        <f t="shared" si="2"/>
        <v>5.333333333333333</v>
      </c>
      <c r="O10" s="13">
        <f t="shared" si="3"/>
        <v>26.666666666666664</v>
      </c>
      <c r="P10">
        <v>17</v>
      </c>
      <c r="Q10" s="13">
        <f t="shared" si="4"/>
        <v>11.333333333333334</v>
      </c>
      <c r="R10" s="13">
        <f t="shared" si="5"/>
        <v>56.666666666666664</v>
      </c>
      <c r="S10">
        <v>17</v>
      </c>
      <c r="T10" s="13">
        <f t="shared" si="6"/>
        <v>11.333333333333334</v>
      </c>
      <c r="U10" s="13">
        <f t="shared" si="7"/>
        <v>56.666666666666664</v>
      </c>
      <c r="V10">
        <v>19</v>
      </c>
      <c r="W10" s="13">
        <f t="shared" si="8"/>
        <v>12.666666666666666</v>
      </c>
      <c r="X10" s="13">
        <f t="shared" si="9"/>
        <v>63.333333333333329</v>
      </c>
      <c r="Y10">
        <v>20</v>
      </c>
      <c r="Z10" s="13">
        <f t="shared" si="10"/>
        <v>13.333333333333334</v>
      </c>
      <c r="AA10" s="13">
        <f t="shared" si="11"/>
        <v>66.666666666666671</v>
      </c>
      <c r="AB10" s="13">
        <v>21</v>
      </c>
      <c r="AC10" s="13">
        <f t="shared" si="12"/>
        <v>14</v>
      </c>
      <c r="AD10" s="13">
        <f t="shared" si="13"/>
        <v>70</v>
      </c>
    </row>
    <row r="11" spans="1:30" x14ac:dyDescent="0.25">
      <c r="A11">
        <v>10</v>
      </c>
      <c r="B11" t="s">
        <v>45</v>
      </c>
      <c r="C11" s="13">
        <v>122</v>
      </c>
      <c r="D11">
        <v>2</v>
      </c>
      <c r="E11" t="s">
        <v>18</v>
      </c>
      <c r="F11" t="s">
        <v>23</v>
      </c>
      <c r="G11" t="s">
        <v>46</v>
      </c>
      <c r="H11">
        <v>10</v>
      </c>
      <c r="I11">
        <v>0</v>
      </c>
      <c r="J11">
        <v>0</v>
      </c>
      <c r="K11" s="13">
        <f t="shared" si="0"/>
        <v>0</v>
      </c>
      <c r="L11" s="13">
        <f t="shared" si="1"/>
        <v>0</v>
      </c>
      <c r="M11">
        <v>1</v>
      </c>
      <c r="N11" s="13">
        <f t="shared" si="2"/>
        <v>0.66666666666666663</v>
      </c>
      <c r="O11" s="13">
        <f t="shared" si="3"/>
        <v>6.6666666666666661</v>
      </c>
      <c r="P11">
        <v>9</v>
      </c>
      <c r="Q11" s="13">
        <f t="shared" si="4"/>
        <v>6</v>
      </c>
      <c r="R11" s="13">
        <f t="shared" si="5"/>
        <v>60</v>
      </c>
      <c r="S11">
        <v>11</v>
      </c>
      <c r="T11" s="13">
        <f t="shared" si="6"/>
        <v>7.333333333333333</v>
      </c>
      <c r="U11" s="13">
        <f t="shared" si="7"/>
        <v>73.333333333333329</v>
      </c>
      <c r="V11">
        <v>12</v>
      </c>
      <c r="W11" s="13">
        <f t="shared" si="8"/>
        <v>8</v>
      </c>
      <c r="X11" s="13">
        <f t="shared" si="9"/>
        <v>80</v>
      </c>
      <c r="Y11">
        <v>12</v>
      </c>
      <c r="Z11" s="13">
        <f t="shared" si="10"/>
        <v>8</v>
      </c>
      <c r="AA11" s="13">
        <f t="shared" si="11"/>
        <v>80</v>
      </c>
      <c r="AB11" s="13">
        <v>14</v>
      </c>
      <c r="AC11" s="13">
        <f t="shared" si="12"/>
        <v>9.3333333333333339</v>
      </c>
      <c r="AD11" s="13">
        <f t="shared" si="13"/>
        <v>93.333333333333329</v>
      </c>
    </row>
    <row r="12" spans="1:30" x14ac:dyDescent="0.25">
      <c r="A12">
        <v>11</v>
      </c>
      <c r="B12" t="s">
        <v>45</v>
      </c>
      <c r="C12" s="13">
        <v>123</v>
      </c>
      <c r="D12">
        <v>2</v>
      </c>
      <c r="E12" s="19" t="s">
        <v>22</v>
      </c>
      <c r="F12" s="19" t="s">
        <v>23</v>
      </c>
      <c r="G12" s="19" t="s">
        <v>46</v>
      </c>
      <c r="H12" s="19">
        <v>10</v>
      </c>
      <c r="I12" s="19">
        <v>0</v>
      </c>
      <c r="J12" s="19">
        <v>18</v>
      </c>
      <c r="K12" s="26">
        <f t="shared" si="0"/>
        <v>12</v>
      </c>
      <c r="L12" s="26">
        <f t="shared" si="1"/>
        <v>120</v>
      </c>
      <c r="M12" s="19">
        <v>20</v>
      </c>
      <c r="N12" s="26">
        <f t="shared" si="2"/>
        <v>13.333333333333334</v>
      </c>
      <c r="O12" s="26">
        <f t="shared" si="3"/>
        <v>133.33333333333334</v>
      </c>
      <c r="P12" s="19">
        <v>22</v>
      </c>
      <c r="Q12" s="26">
        <f t="shared" si="4"/>
        <v>14.666666666666666</v>
      </c>
      <c r="R12" s="26">
        <f t="shared" si="5"/>
        <v>146.66666666666666</v>
      </c>
      <c r="S12" s="19">
        <v>22</v>
      </c>
      <c r="T12" s="26">
        <f t="shared" si="6"/>
        <v>14.666666666666666</v>
      </c>
      <c r="U12" s="26">
        <f t="shared" si="7"/>
        <v>146.66666666666666</v>
      </c>
      <c r="V12" s="19">
        <v>24</v>
      </c>
      <c r="W12" s="26">
        <f t="shared" si="8"/>
        <v>16</v>
      </c>
      <c r="X12" s="26">
        <f t="shared" si="9"/>
        <v>160</v>
      </c>
      <c r="Y12">
        <v>24</v>
      </c>
      <c r="Z12" s="13">
        <f t="shared" si="10"/>
        <v>16</v>
      </c>
      <c r="AA12" s="13">
        <f t="shared" si="11"/>
        <v>160</v>
      </c>
      <c r="AB12" s="13">
        <v>25</v>
      </c>
      <c r="AC12" s="13">
        <f t="shared" si="12"/>
        <v>16.666666666666668</v>
      </c>
      <c r="AD12" s="13">
        <f t="shared" si="13"/>
        <v>166.66666666666666</v>
      </c>
    </row>
    <row r="13" spans="1:30" x14ac:dyDescent="0.25">
      <c r="A13">
        <v>12</v>
      </c>
      <c r="B13" t="s">
        <v>45</v>
      </c>
      <c r="C13" s="13">
        <v>124</v>
      </c>
      <c r="D13">
        <v>2</v>
      </c>
      <c r="E13" t="s">
        <v>18</v>
      </c>
      <c r="F13" t="s">
        <v>19</v>
      </c>
      <c r="G13" t="s">
        <v>47</v>
      </c>
      <c r="H13">
        <v>20</v>
      </c>
      <c r="I13">
        <v>0</v>
      </c>
      <c r="J13">
        <v>2</v>
      </c>
      <c r="K13" s="13">
        <f t="shared" si="0"/>
        <v>1.3333333333333333</v>
      </c>
      <c r="L13" s="13">
        <f t="shared" si="1"/>
        <v>6.6666666666666661</v>
      </c>
      <c r="M13">
        <v>6</v>
      </c>
      <c r="N13" s="13">
        <f t="shared" si="2"/>
        <v>4</v>
      </c>
      <c r="O13" s="13">
        <f t="shared" si="3"/>
        <v>20</v>
      </c>
      <c r="P13">
        <v>15</v>
      </c>
      <c r="Q13" s="13">
        <f t="shared" si="4"/>
        <v>10</v>
      </c>
      <c r="R13" s="13">
        <f t="shared" si="5"/>
        <v>50</v>
      </c>
      <c r="S13">
        <v>23</v>
      </c>
      <c r="T13" s="13">
        <f t="shared" si="6"/>
        <v>15.333333333333334</v>
      </c>
      <c r="U13" s="13">
        <f t="shared" si="7"/>
        <v>76.666666666666671</v>
      </c>
      <c r="V13">
        <v>24</v>
      </c>
      <c r="W13" s="13">
        <f t="shared" si="8"/>
        <v>16</v>
      </c>
      <c r="X13" s="13">
        <f t="shared" si="9"/>
        <v>80</v>
      </c>
      <c r="Y13">
        <v>25</v>
      </c>
      <c r="Z13" s="13">
        <f t="shared" si="10"/>
        <v>16.666666666666668</v>
      </c>
      <c r="AA13" s="13">
        <f t="shared" si="11"/>
        <v>83.333333333333329</v>
      </c>
      <c r="AB13" s="13">
        <v>25</v>
      </c>
      <c r="AC13" s="13">
        <f t="shared" si="12"/>
        <v>16.666666666666668</v>
      </c>
      <c r="AD13" s="13">
        <f t="shared" si="13"/>
        <v>83.333333333333329</v>
      </c>
    </row>
    <row r="14" spans="1:30" x14ac:dyDescent="0.25">
      <c r="A14">
        <v>13</v>
      </c>
      <c r="B14" t="s">
        <v>45</v>
      </c>
      <c r="C14" s="13">
        <v>125</v>
      </c>
      <c r="D14">
        <v>2</v>
      </c>
      <c r="E14" t="s">
        <v>18</v>
      </c>
      <c r="F14" t="s">
        <v>19</v>
      </c>
      <c r="G14" t="s">
        <v>46</v>
      </c>
      <c r="H14">
        <v>10</v>
      </c>
      <c r="I14">
        <v>0</v>
      </c>
      <c r="J14">
        <v>1</v>
      </c>
      <c r="K14" s="13">
        <f t="shared" si="0"/>
        <v>0.66666666666666663</v>
      </c>
      <c r="L14" s="13">
        <f t="shared" si="1"/>
        <v>6.6666666666666661</v>
      </c>
      <c r="M14">
        <v>4</v>
      </c>
      <c r="N14" s="13">
        <f t="shared" si="2"/>
        <v>2.6666666666666665</v>
      </c>
      <c r="O14" s="13">
        <f t="shared" si="3"/>
        <v>26.666666666666664</v>
      </c>
      <c r="P14">
        <v>11</v>
      </c>
      <c r="Q14" s="13">
        <f t="shared" si="4"/>
        <v>7.333333333333333</v>
      </c>
      <c r="R14" s="13">
        <f t="shared" si="5"/>
        <v>73.333333333333329</v>
      </c>
      <c r="S14">
        <v>14</v>
      </c>
      <c r="T14" s="13">
        <f t="shared" si="6"/>
        <v>9.3333333333333339</v>
      </c>
      <c r="U14" s="13">
        <f t="shared" si="7"/>
        <v>93.333333333333329</v>
      </c>
      <c r="V14">
        <v>14</v>
      </c>
      <c r="W14" s="13">
        <f t="shared" si="8"/>
        <v>9.3333333333333339</v>
      </c>
      <c r="X14" s="13">
        <f t="shared" si="9"/>
        <v>93.333333333333329</v>
      </c>
      <c r="Y14">
        <v>15</v>
      </c>
      <c r="Z14" s="13">
        <f t="shared" si="10"/>
        <v>10</v>
      </c>
      <c r="AA14" s="13">
        <f t="shared" si="11"/>
        <v>100</v>
      </c>
      <c r="AB14" s="13">
        <v>19</v>
      </c>
      <c r="AC14" s="13">
        <f t="shared" si="12"/>
        <v>12.666666666666666</v>
      </c>
      <c r="AD14" s="13">
        <f t="shared" si="13"/>
        <v>126.66666666666666</v>
      </c>
    </row>
    <row r="15" spans="1:30" x14ac:dyDescent="0.25">
      <c r="A15">
        <v>14</v>
      </c>
      <c r="B15" t="s">
        <v>45</v>
      </c>
      <c r="C15" s="13">
        <v>126</v>
      </c>
      <c r="D15">
        <v>2</v>
      </c>
      <c r="E15" t="s">
        <v>18</v>
      </c>
      <c r="F15" t="s">
        <v>23</v>
      </c>
      <c r="G15" t="s">
        <v>47</v>
      </c>
      <c r="H15">
        <v>20</v>
      </c>
      <c r="I15">
        <v>0</v>
      </c>
      <c r="J15">
        <v>5</v>
      </c>
      <c r="K15" s="13">
        <f t="shared" si="0"/>
        <v>3.3333333333333335</v>
      </c>
      <c r="L15" s="13">
        <f t="shared" si="1"/>
        <v>16.666666666666668</v>
      </c>
      <c r="M15">
        <v>8</v>
      </c>
      <c r="N15" s="13">
        <f t="shared" si="2"/>
        <v>5.333333333333333</v>
      </c>
      <c r="O15" s="13">
        <f t="shared" si="3"/>
        <v>26.666666666666664</v>
      </c>
      <c r="P15">
        <v>20</v>
      </c>
      <c r="Q15" s="13">
        <f t="shared" si="4"/>
        <v>13.333333333333334</v>
      </c>
      <c r="R15" s="13">
        <f t="shared" si="5"/>
        <v>66.666666666666671</v>
      </c>
      <c r="S15">
        <v>22</v>
      </c>
      <c r="T15" s="13">
        <f t="shared" si="6"/>
        <v>14.666666666666666</v>
      </c>
      <c r="U15" s="13">
        <f t="shared" si="7"/>
        <v>73.333333333333329</v>
      </c>
      <c r="V15">
        <v>26</v>
      </c>
      <c r="W15" s="13">
        <f t="shared" si="8"/>
        <v>17.333333333333332</v>
      </c>
      <c r="X15" s="13">
        <f t="shared" si="9"/>
        <v>86.666666666666657</v>
      </c>
      <c r="Y15">
        <v>26</v>
      </c>
      <c r="Z15" s="13">
        <f t="shared" si="10"/>
        <v>17.333333333333332</v>
      </c>
      <c r="AA15" s="13">
        <f t="shared" si="11"/>
        <v>86.666666666666657</v>
      </c>
      <c r="AB15" s="13">
        <v>27</v>
      </c>
      <c r="AC15" s="13">
        <f t="shared" si="12"/>
        <v>18</v>
      </c>
      <c r="AD15" s="13">
        <f t="shared" si="13"/>
        <v>90</v>
      </c>
    </row>
    <row r="16" spans="1:30" x14ac:dyDescent="0.25">
      <c r="A16">
        <v>15</v>
      </c>
      <c r="B16" t="s">
        <v>45</v>
      </c>
      <c r="C16" s="13">
        <v>127</v>
      </c>
      <c r="D16">
        <v>2</v>
      </c>
      <c r="E16" t="s">
        <v>22</v>
      </c>
      <c r="F16" t="s">
        <v>19</v>
      </c>
      <c r="G16" t="s">
        <v>47</v>
      </c>
      <c r="H16">
        <v>20</v>
      </c>
      <c r="I16">
        <v>0</v>
      </c>
      <c r="J16">
        <v>8</v>
      </c>
      <c r="K16" s="13">
        <f t="shared" si="0"/>
        <v>5.333333333333333</v>
      </c>
      <c r="L16" s="13">
        <f t="shared" si="1"/>
        <v>26.666666666666664</v>
      </c>
      <c r="M16">
        <v>14</v>
      </c>
      <c r="N16" s="13">
        <f t="shared" si="2"/>
        <v>9.3333333333333339</v>
      </c>
      <c r="O16" s="13">
        <f t="shared" si="3"/>
        <v>46.666666666666664</v>
      </c>
      <c r="P16">
        <v>19</v>
      </c>
      <c r="Q16" s="13">
        <f t="shared" si="4"/>
        <v>12.666666666666666</v>
      </c>
      <c r="R16" s="13">
        <f t="shared" si="5"/>
        <v>63.333333333333329</v>
      </c>
      <c r="S16">
        <v>20</v>
      </c>
      <c r="T16" s="13">
        <f t="shared" si="6"/>
        <v>13.333333333333334</v>
      </c>
      <c r="U16" s="13">
        <f t="shared" si="7"/>
        <v>66.666666666666671</v>
      </c>
      <c r="V16">
        <v>23</v>
      </c>
      <c r="W16" s="13">
        <f t="shared" si="8"/>
        <v>15.333333333333334</v>
      </c>
      <c r="X16" s="13">
        <f t="shared" si="9"/>
        <v>76.666666666666671</v>
      </c>
      <c r="Y16">
        <v>24</v>
      </c>
      <c r="Z16" s="13">
        <f t="shared" si="10"/>
        <v>16</v>
      </c>
      <c r="AA16" s="13">
        <f t="shared" si="11"/>
        <v>80</v>
      </c>
      <c r="AB16" s="13">
        <v>25</v>
      </c>
      <c r="AC16" s="13">
        <f t="shared" si="12"/>
        <v>16.666666666666668</v>
      </c>
      <c r="AD16" s="13">
        <f t="shared" si="13"/>
        <v>83.333333333333329</v>
      </c>
    </row>
    <row r="17" spans="1:30" x14ac:dyDescent="0.25">
      <c r="A17">
        <v>16</v>
      </c>
      <c r="B17" t="s">
        <v>45</v>
      </c>
      <c r="C17" s="13">
        <v>128</v>
      </c>
      <c r="D17">
        <v>2</v>
      </c>
      <c r="E17" t="s">
        <v>22</v>
      </c>
      <c r="F17" t="s">
        <v>19</v>
      </c>
      <c r="G17" t="s">
        <v>46</v>
      </c>
      <c r="H17">
        <v>10</v>
      </c>
      <c r="I17">
        <v>0</v>
      </c>
      <c r="J17">
        <v>4</v>
      </c>
      <c r="K17" s="13">
        <f t="shared" si="0"/>
        <v>2.6666666666666665</v>
      </c>
      <c r="L17" s="13">
        <f t="shared" si="1"/>
        <v>26.666666666666664</v>
      </c>
      <c r="M17">
        <v>5</v>
      </c>
      <c r="N17" s="13">
        <f t="shared" si="2"/>
        <v>3.3333333333333335</v>
      </c>
      <c r="O17" s="13">
        <f t="shared" si="3"/>
        <v>33.333333333333336</v>
      </c>
      <c r="P17">
        <v>9</v>
      </c>
      <c r="Q17" s="13">
        <f t="shared" si="4"/>
        <v>6</v>
      </c>
      <c r="R17" s="13">
        <f t="shared" si="5"/>
        <v>60</v>
      </c>
      <c r="S17">
        <v>16</v>
      </c>
      <c r="T17" s="13">
        <f t="shared" si="6"/>
        <v>10.666666666666666</v>
      </c>
      <c r="U17" s="13">
        <f t="shared" si="7"/>
        <v>106.66666666666666</v>
      </c>
      <c r="V17">
        <v>17</v>
      </c>
      <c r="W17" s="13">
        <f t="shared" si="8"/>
        <v>11.333333333333334</v>
      </c>
      <c r="X17" s="13">
        <f t="shared" si="9"/>
        <v>113.33333333333333</v>
      </c>
      <c r="Y17">
        <v>17</v>
      </c>
      <c r="Z17" s="13">
        <f t="shared" si="10"/>
        <v>11.333333333333334</v>
      </c>
      <c r="AA17" s="13">
        <f t="shared" si="11"/>
        <v>113.33333333333333</v>
      </c>
      <c r="AB17" s="13">
        <v>19</v>
      </c>
      <c r="AC17" s="13">
        <f t="shared" si="12"/>
        <v>12.666666666666666</v>
      </c>
      <c r="AD17" s="13">
        <f t="shared" si="13"/>
        <v>126.66666666666666</v>
      </c>
    </row>
    <row r="18" spans="1:30" x14ac:dyDescent="0.25">
      <c r="A18">
        <v>17</v>
      </c>
      <c r="B18" t="s">
        <v>45</v>
      </c>
      <c r="C18" s="13">
        <v>311</v>
      </c>
      <c r="D18">
        <v>3</v>
      </c>
      <c r="E18" t="s">
        <v>18</v>
      </c>
      <c r="F18" t="s">
        <v>23</v>
      </c>
      <c r="G18" t="s">
        <v>46</v>
      </c>
      <c r="H18">
        <v>10</v>
      </c>
      <c r="I18">
        <v>0</v>
      </c>
      <c r="J18">
        <v>3</v>
      </c>
      <c r="K18" s="13">
        <f t="shared" si="0"/>
        <v>2</v>
      </c>
      <c r="L18" s="13">
        <f t="shared" si="1"/>
        <v>20</v>
      </c>
      <c r="M18">
        <v>3</v>
      </c>
      <c r="N18" s="13">
        <f t="shared" si="2"/>
        <v>2</v>
      </c>
      <c r="O18" s="13">
        <f t="shared" si="3"/>
        <v>20</v>
      </c>
      <c r="P18">
        <v>9</v>
      </c>
      <c r="Q18" s="13">
        <f t="shared" si="4"/>
        <v>6</v>
      </c>
      <c r="R18" s="13">
        <f t="shared" si="5"/>
        <v>60</v>
      </c>
      <c r="S18">
        <v>13</v>
      </c>
      <c r="T18" s="13">
        <f t="shared" si="6"/>
        <v>8.6666666666666661</v>
      </c>
      <c r="U18" s="13">
        <f t="shared" si="7"/>
        <v>86.666666666666657</v>
      </c>
      <c r="V18">
        <v>13</v>
      </c>
      <c r="W18" s="13">
        <f t="shared" si="8"/>
        <v>8.6666666666666661</v>
      </c>
      <c r="X18" s="13">
        <f t="shared" si="9"/>
        <v>86.666666666666657</v>
      </c>
      <c r="Y18">
        <v>14</v>
      </c>
      <c r="Z18" s="13">
        <f t="shared" si="10"/>
        <v>9.3333333333333339</v>
      </c>
      <c r="AA18" s="13">
        <f t="shared" si="11"/>
        <v>93.333333333333329</v>
      </c>
      <c r="AB18" s="13">
        <v>15</v>
      </c>
      <c r="AC18" s="13">
        <f t="shared" si="12"/>
        <v>10</v>
      </c>
      <c r="AD18" s="13">
        <f t="shared" si="13"/>
        <v>100</v>
      </c>
    </row>
    <row r="19" spans="1:30" x14ac:dyDescent="0.25">
      <c r="A19">
        <v>18</v>
      </c>
      <c r="B19" t="s">
        <v>45</v>
      </c>
      <c r="C19" s="13">
        <v>312</v>
      </c>
      <c r="D19">
        <v>3</v>
      </c>
      <c r="E19" t="s">
        <v>18</v>
      </c>
      <c r="F19" t="s">
        <v>19</v>
      </c>
      <c r="G19" t="s">
        <v>47</v>
      </c>
      <c r="H19">
        <v>20</v>
      </c>
      <c r="I19">
        <v>0</v>
      </c>
      <c r="J19">
        <v>3</v>
      </c>
      <c r="K19" s="13">
        <f t="shared" si="0"/>
        <v>2</v>
      </c>
      <c r="L19" s="13">
        <f t="shared" si="1"/>
        <v>10</v>
      </c>
      <c r="M19">
        <v>4</v>
      </c>
      <c r="N19" s="13">
        <f t="shared" si="2"/>
        <v>2.6666666666666665</v>
      </c>
      <c r="O19" s="13">
        <f t="shared" si="3"/>
        <v>13.333333333333332</v>
      </c>
      <c r="P19">
        <v>23</v>
      </c>
      <c r="Q19" s="13">
        <f t="shared" si="4"/>
        <v>15.333333333333334</v>
      </c>
      <c r="R19" s="13">
        <f t="shared" si="5"/>
        <v>76.666666666666671</v>
      </c>
      <c r="S19">
        <v>29</v>
      </c>
      <c r="T19" s="13">
        <f t="shared" si="6"/>
        <v>19.333333333333332</v>
      </c>
      <c r="U19" s="13">
        <f t="shared" si="7"/>
        <v>96.666666666666657</v>
      </c>
      <c r="V19">
        <v>30</v>
      </c>
      <c r="W19" s="13">
        <f t="shared" si="8"/>
        <v>20</v>
      </c>
      <c r="X19" s="13">
        <f t="shared" si="9"/>
        <v>100</v>
      </c>
      <c r="Y19">
        <v>33</v>
      </c>
      <c r="Z19" s="13">
        <f t="shared" si="10"/>
        <v>22</v>
      </c>
      <c r="AA19" s="13">
        <f t="shared" si="11"/>
        <v>110</v>
      </c>
      <c r="AB19" s="13">
        <v>37</v>
      </c>
      <c r="AC19" s="13">
        <f t="shared" si="12"/>
        <v>24.666666666666668</v>
      </c>
      <c r="AD19" s="13">
        <f t="shared" si="13"/>
        <v>123.33333333333333</v>
      </c>
    </row>
    <row r="20" spans="1:30" x14ac:dyDescent="0.25">
      <c r="A20">
        <v>19</v>
      </c>
      <c r="B20" t="s">
        <v>45</v>
      </c>
      <c r="C20" s="13">
        <v>313</v>
      </c>
      <c r="D20">
        <v>3</v>
      </c>
      <c r="E20" t="s">
        <v>18</v>
      </c>
      <c r="F20" t="s">
        <v>19</v>
      </c>
      <c r="G20" t="s">
        <v>46</v>
      </c>
      <c r="H20">
        <v>10</v>
      </c>
      <c r="I20">
        <v>0</v>
      </c>
      <c r="J20">
        <v>0</v>
      </c>
      <c r="K20" s="13">
        <f t="shared" si="0"/>
        <v>0</v>
      </c>
      <c r="L20" s="13">
        <f t="shared" si="1"/>
        <v>0</v>
      </c>
      <c r="M20">
        <v>3</v>
      </c>
      <c r="N20" s="13">
        <f t="shared" si="2"/>
        <v>2</v>
      </c>
      <c r="O20" s="13">
        <f t="shared" si="3"/>
        <v>20</v>
      </c>
      <c r="P20">
        <v>7</v>
      </c>
      <c r="Q20" s="13">
        <f t="shared" si="4"/>
        <v>4.666666666666667</v>
      </c>
      <c r="R20" s="13">
        <f t="shared" si="5"/>
        <v>46.666666666666664</v>
      </c>
      <c r="S20">
        <v>7</v>
      </c>
      <c r="T20" s="13">
        <f t="shared" si="6"/>
        <v>4.666666666666667</v>
      </c>
      <c r="U20" s="13">
        <f t="shared" si="7"/>
        <v>46.666666666666664</v>
      </c>
      <c r="V20">
        <v>7</v>
      </c>
      <c r="W20" s="13">
        <f t="shared" si="8"/>
        <v>4.666666666666667</v>
      </c>
      <c r="X20" s="13">
        <f t="shared" si="9"/>
        <v>46.666666666666664</v>
      </c>
      <c r="Y20">
        <v>8</v>
      </c>
      <c r="Z20" s="13">
        <f t="shared" si="10"/>
        <v>5.333333333333333</v>
      </c>
      <c r="AA20" s="13">
        <f t="shared" si="11"/>
        <v>53.333333333333329</v>
      </c>
      <c r="AB20" s="13">
        <v>8</v>
      </c>
      <c r="AC20" s="13">
        <f t="shared" si="12"/>
        <v>5.333333333333333</v>
      </c>
      <c r="AD20" s="13">
        <f t="shared" si="13"/>
        <v>53.333333333333329</v>
      </c>
    </row>
    <row r="21" spans="1:30" x14ac:dyDescent="0.25">
      <c r="A21">
        <v>20</v>
      </c>
      <c r="B21" t="s">
        <v>45</v>
      </c>
      <c r="C21" s="13">
        <v>314</v>
      </c>
      <c r="D21">
        <v>3</v>
      </c>
      <c r="E21" t="s">
        <v>22</v>
      </c>
      <c r="F21" t="s">
        <v>19</v>
      </c>
      <c r="G21" t="s">
        <v>46</v>
      </c>
      <c r="H21">
        <v>10</v>
      </c>
      <c r="I21">
        <v>0</v>
      </c>
      <c r="J21">
        <v>3</v>
      </c>
      <c r="K21" s="13">
        <f t="shared" si="0"/>
        <v>2</v>
      </c>
      <c r="L21" s="13">
        <f t="shared" si="1"/>
        <v>20</v>
      </c>
      <c r="M21">
        <v>3</v>
      </c>
      <c r="N21" s="13">
        <f t="shared" si="2"/>
        <v>2</v>
      </c>
      <c r="O21" s="13">
        <f t="shared" si="3"/>
        <v>20</v>
      </c>
      <c r="P21">
        <v>12</v>
      </c>
      <c r="Q21" s="13">
        <f t="shared" si="4"/>
        <v>8</v>
      </c>
      <c r="R21" s="13">
        <f t="shared" si="5"/>
        <v>80</v>
      </c>
      <c r="S21">
        <v>15</v>
      </c>
      <c r="T21" s="13">
        <f t="shared" si="6"/>
        <v>10</v>
      </c>
      <c r="U21" s="13">
        <f t="shared" si="7"/>
        <v>100</v>
      </c>
      <c r="V21">
        <v>18</v>
      </c>
      <c r="W21" s="13">
        <f t="shared" si="8"/>
        <v>12</v>
      </c>
      <c r="X21" s="13">
        <f t="shared" si="9"/>
        <v>120</v>
      </c>
      <c r="Y21">
        <v>18</v>
      </c>
      <c r="Z21" s="13">
        <f t="shared" si="10"/>
        <v>12</v>
      </c>
      <c r="AA21" s="13">
        <f t="shared" si="11"/>
        <v>120</v>
      </c>
      <c r="AB21" s="13">
        <v>19</v>
      </c>
      <c r="AC21" s="13">
        <f t="shared" si="12"/>
        <v>12.666666666666666</v>
      </c>
      <c r="AD21" s="13">
        <f t="shared" si="13"/>
        <v>126.66666666666666</v>
      </c>
    </row>
    <row r="22" spans="1:30" x14ac:dyDescent="0.25">
      <c r="A22">
        <v>21</v>
      </c>
      <c r="B22" t="s">
        <v>45</v>
      </c>
      <c r="C22" s="13">
        <v>315</v>
      </c>
      <c r="D22">
        <v>3</v>
      </c>
      <c r="E22" t="s">
        <v>18</v>
      </c>
      <c r="F22" t="s">
        <v>23</v>
      </c>
      <c r="G22" t="s">
        <v>47</v>
      </c>
      <c r="H22">
        <v>20</v>
      </c>
      <c r="I22">
        <v>0</v>
      </c>
      <c r="J22">
        <v>4</v>
      </c>
      <c r="K22" s="13">
        <f t="shared" si="0"/>
        <v>2.6666666666666665</v>
      </c>
      <c r="L22" s="13">
        <f t="shared" si="1"/>
        <v>13.333333333333332</v>
      </c>
      <c r="M22">
        <v>9</v>
      </c>
      <c r="N22" s="13">
        <f t="shared" si="2"/>
        <v>6</v>
      </c>
      <c r="O22" s="13">
        <f t="shared" si="3"/>
        <v>30</v>
      </c>
      <c r="P22">
        <v>22</v>
      </c>
      <c r="Q22" s="13">
        <f t="shared" si="4"/>
        <v>14.666666666666666</v>
      </c>
      <c r="R22" s="13">
        <f t="shared" si="5"/>
        <v>73.333333333333329</v>
      </c>
      <c r="S22">
        <v>23</v>
      </c>
      <c r="T22" s="13">
        <f t="shared" si="6"/>
        <v>15.333333333333334</v>
      </c>
      <c r="U22" s="13">
        <f t="shared" si="7"/>
        <v>76.666666666666671</v>
      </c>
      <c r="V22">
        <v>22</v>
      </c>
      <c r="W22" s="13">
        <f t="shared" si="8"/>
        <v>14.666666666666666</v>
      </c>
      <c r="X22" s="13">
        <f t="shared" si="9"/>
        <v>73.333333333333329</v>
      </c>
      <c r="Y22">
        <v>24</v>
      </c>
      <c r="Z22" s="13">
        <f t="shared" si="10"/>
        <v>16</v>
      </c>
      <c r="AA22" s="13">
        <f t="shared" si="11"/>
        <v>80</v>
      </c>
      <c r="AB22" s="13">
        <v>24</v>
      </c>
      <c r="AC22" s="13">
        <f t="shared" si="12"/>
        <v>16</v>
      </c>
      <c r="AD22" s="13">
        <f t="shared" si="13"/>
        <v>80</v>
      </c>
    </row>
    <row r="23" spans="1:30" x14ac:dyDescent="0.25">
      <c r="A23">
        <v>22</v>
      </c>
      <c r="B23" t="s">
        <v>45</v>
      </c>
      <c r="C23" s="13">
        <v>316</v>
      </c>
      <c r="D23">
        <v>3</v>
      </c>
      <c r="E23" t="s">
        <v>22</v>
      </c>
      <c r="F23" t="s">
        <v>23</v>
      </c>
      <c r="G23" t="s">
        <v>46</v>
      </c>
      <c r="H23">
        <v>10</v>
      </c>
      <c r="I23">
        <v>0</v>
      </c>
      <c r="J23">
        <v>2</v>
      </c>
      <c r="K23" s="13">
        <f t="shared" si="0"/>
        <v>1.3333333333333333</v>
      </c>
      <c r="L23" s="13">
        <f t="shared" si="1"/>
        <v>13.333333333333332</v>
      </c>
      <c r="M23">
        <v>6</v>
      </c>
      <c r="N23" s="13">
        <f t="shared" si="2"/>
        <v>4</v>
      </c>
      <c r="O23" s="13">
        <f t="shared" si="3"/>
        <v>40</v>
      </c>
      <c r="P23">
        <v>13</v>
      </c>
      <c r="Q23" s="13">
        <f t="shared" si="4"/>
        <v>8.6666666666666661</v>
      </c>
      <c r="R23" s="13">
        <f t="shared" si="5"/>
        <v>86.666666666666657</v>
      </c>
      <c r="S23">
        <v>16</v>
      </c>
      <c r="T23" s="13">
        <f t="shared" si="6"/>
        <v>10.666666666666666</v>
      </c>
      <c r="U23" s="13">
        <f t="shared" si="7"/>
        <v>106.66666666666666</v>
      </c>
      <c r="V23">
        <v>16</v>
      </c>
      <c r="W23" s="13">
        <f t="shared" si="8"/>
        <v>10.666666666666666</v>
      </c>
      <c r="X23" s="13">
        <f t="shared" si="9"/>
        <v>106.66666666666666</v>
      </c>
      <c r="Y23">
        <v>18</v>
      </c>
      <c r="Z23" s="13">
        <f t="shared" si="10"/>
        <v>12</v>
      </c>
      <c r="AA23" s="13">
        <f t="shared" si="11"/>
        <v>120</v>
      </c>
      <c r="AB23" s="13">
        <v>23</v>
      </c>
      <c r="AC23" s="13">
        <f t="shared" si="12"/>
        <v>15.333333333333334</v>
      </c>
      <c r="AD23" s="13">
        <f t="shared" si="13"/>
        <v>153.33333333333334</v>
      </c>
    </row>
    <row r="24" spans="1:30" x14ac:dyDescent="0.25">
      <c r="A24">
        <v>23</v>
      </c>
      <c r="B24" t="s">
        <v>45</v>
      </c>
      <c r="C24" s="13">
        <v>317</v>
      </c>
      <c r="D24">
        <v>3</v>
      </c>
      <c r="E24" t="s">
        <v>22</v>
      </c>
      <c r="F24" t="s">
        <v>19</v>
      </c>
      <c r="G24" t="s">
        <v>47</v>
      </c>
      <c r="H24">
        <v>20</v>
      </c>
      <c r="I24">
        <v>0</v>
      </c>
      <c r="J24">
        <v>5</v>
      </c>
      <c r="K24" s="13">
        <f t="shared" si="0"/>
        <v>3.3333333333333335</v>
      </c>
      <c r="L24" s="13">
        <f t="shared" si="1"/>
        <v>16.666666666666668</v>
      </c>
      <c r="M24">
        <v>6</v>
      </c>
      <c r="N24" s="13">
        <f t="shared" si="2"/>
        <v>4</v>
      </c>
      <c r="O24" s="13">
        <f t="shared" si="3"/>
        <v>20</v>
      </c>
      <c r="P24">
        <v>14</v>
      </c>
      <c r="Q24" s="13">
        <f t="shared" si="4"/>
        <v>9.3333333333333339</v>
      </c>
      <c r="R24" s="13">
        <f t="shared" si="5"/>
        <v>46.666666666666664</v>
      </c>
      <c r="S24">
        <v>18</v>
      </c>
      <c r="T24" s="13">
        <f t="shared" si="6"/>
        <v>12</v>
      </c>
      <c r="U24" s="13">
        <f t="shared" si="7"/>
        <v>60</v>
      </c>
      <c r="V24">
        <v>22</v>
      </c>
      <c r="W24" s="13">
        <f t="shared" si="8"/>
        <v>14.666666666666666</v>
      </c>
      <c r="X24" s="13">
        <f t="shared" si="9"/>
        <v>73.333333333333329</v>
      </c>
      <c r="Y24">
        <v>23</v>
      </c>
      <c r="Z24" s="13">
        <f t="shared" si="10"/>
        <v>15.333333333333334</v>
      </c>
      <c r="AA24" s="13">
        <f t="shared" si="11"/>
        <v>76.666666666666671</v>
      </c>
      <c r="AB24" s="13">
        <v>25</v>
      </c>
      <c r="AC24" s="13">
        <f t="shared" si="12"/>
        <v>16.666666666666668</v>
      </c>
      <c r="AD24" s="13">
        <f t="shared" si="13"/>
        <v>83.333333333333329</v>
      </c>
    </row>
    <row r="25" spans="1:30" x14ac:dyDescent="0.25">
      <c r="A25">
        <v>24</v>
      </c>
      <c r="B25" t="s">
        <v>45</v>
      </c>
      <c r="C25" s="13">
        <v>318</v>
      </c>
      <c r="D25">
        <v>3</v>
      </c>
      <c r="E25" t="s">
        <v>22</v>
      </c>
      <c r="F25" t="s">
        <v>23</v>
      </c>
      <c r="G25" t="s">
        <v>47</v>
      </c>
      <c r="H25">
        <v>20</v>
      </c>
      <c r="I25">
        <v>0</v>
      </c>
      <c r="J25">
        <v>4</v>
      </c>
      <c r="K25" s="13">
        <f t="shared" si="0"/>
        <v>2.6666666666666665</v>
      </c>
      <c r="L25" s="13">
        <f t="shared" si="1"/>
        <v>13.333333333333332</v>
      </c>
      <c r="M25">
        <v>9</v>
      </c>
      <c r="N25" s="13">
        <f t="shared" si="2"/>
        <v>6</v>
      </c>
      <c r="O25" s="13">
        <f t="shared" si="3"/>
        <v>30</v>
      </c>
      <c r="P25">
        <v>16</v>
      </c>
      <c r="Q25" s="13">
        <f t="shared" si="4"/>
        <v>10.666666666666666</v>
      </c>
      <c r="R25" s="13">
        <f t="shared" si="5"/>
        <v>53.333333333333329</v>
      </c>
      <c r="S25">
        <v>22</v>
      </c>
      <c r="T25" s="13">
        <f t="shared" si="6"/>
        <v>14.666666666666666</v>
      </c>
      <c r="U25" s="13">
        <f t="shared" si="7"/>
        <v>73.333333333333329</v>
      </c>
      <c r="V25">
        <v>24</v>
      </c>
      <c r="W25" s="13">
        <f t="shared" si="8"/>
        <v>16</v>
      </c>
      <c r="X25" s="13">
        <f t="shared" si="9"/>
        <v>80</v>
      </c>
      <c r="Y25">
        <v>25</v>
      </c>
      <c r="Z25" s="13">
        <f t="shared" si="10"/>
        <v>16.666666666666668</v>
      </c>
      <c r="AA25" s="13">
        <f t="shared" si="11"/>
        <v>83.333333333333329</v>
      </c>
      <c r="AB25" s="13">
        <v>26</v>
      </c>
      <c r="AC25" s="13">
        <f t="shared" si="12"/>
        <v>17.333333333333332</v>
      </c>
      <c r="AD25" s="13">
        <f t="shared" si="13"/>
        <v>86.666666666666657</v>
      </c>
    </row>
    <row r="26" spans="1:30" x14ac:dyDescent="0.25">
      <c r="A26">
        <v>25</v>
      </c>
      <c r="B26" t="s">
        <v>45</v>
      </c>
      <c r="C26" s="13">
        <v>321</v>
      </c>
      <c r="D26">
        <v>4</v>
      </c>
      <c r="E26" t="s">
        <v>22</v>
      </c>
      <c r="F26" t="s">
        <v>19</v>
      </c>
      <c r="G26" t="s">
        <v>47</v>
      </c>
      <c r="H26">
        <v>20</v>
      </c>
      <c r="I26">
        <v>0</v>
      </c>
      <c r="J26">
        <v>1</v>
      </c>
      <c r="K26" s="13">
        <f t="shared" si="0"/>
        <v>0.66666666666666663</v>
      </c>
      <c r="L26" s="13">
        <f t="shared" si="1"/>
        <v>3.333333333333333</v>
      </c>
      <c r="M26">
        <v>3</v>
      </c>
      <c r="N26" s="13">
        <f t="shared" si="2"/>
        <v>2</v>
      </c>
      <c r="O26" s="13">
        <f t="shared" si="3"/>
        <v>10</v>
      </c>
      <c r="P26">
        <v>14</v>
      </c>
      <c r="Q26" s="13">
        <f t="shared" si="4"/>
        <v>9.3333333333333339</v>
      </c>
      <c r="R26" s="13">
        <f t="shared" si="5"/>
        <v>46.666666666666664</v>
      </c>
      <c r="S26">
        <v>15</v>
      </c>
      <c r="T26" s="13">
        <f t="shared" si="6"/>
        <v>10</v>
      </c>
      <c r="U26" s="13">
        <f t="shared" si="7"/>
        <v>50</v>
      </c>
      <c r="V26">
        <v>17</v>
      </c>
      <c r="W26" s="13">
        <f t="shared" si="8"/>
        <v>11.333333333333334</v>
      </c>
      <c r="X26" s="13">
        <f t="shared" si="9"/>
        <v>56.666666666666664</v>
      </c>
      <c r="Y26">
        <v>19</v>
      </c>
      <c r="Z26" s="13">
        <f t="shared" si="10"/>
        <v>12.666666666666666</v>
      </c>
      <c r="AA26" s="13">
        <f t="shared" si="11"/>
        <v>63.333333333333329</v>
      </c>
      <c r="AB26" s="13">
        <v>23</v>
      </c>
      <c r="AC26" s="13">
        <f t="shared" si="12"/>
        <v>15.333333333333334</v>
      </c>
      <c r="AD26" s="13">
        <f t="shared" si="13"/>
        <v>76.666666666666671</v>
      </c>
    </row>
    <row r="27" spans="1:30" x14ac:dyDescent="0.25">
      <c r="A27">
        <v>26</v>
      </c>
      <c r="B27" t="s">
        <v>45</v>
      </c>
      <c r="C27" s="13">
        <v>322</v>
      </c>
      <c r="D27">
        <v>4</v>
      </c>
      <c r="E27" t="s">
        <v>22</v>
      </c>
      <c r="F27" t="s">
        <v>23</v>
      </c>
      <c r="G27" t="s">
        <v>46</v>
      </c>
      <c r="H27">
        <v>10</v>
      </c>
      <c r="I27">
        <v>0</v>
      </c>
      <c r="J27">
        <v>1</v>
      </c>
      <c r="K27" s="13">
        <f t="shared" si="0"/>
        <v>0.66666666666666663</v>
      </c>
      <c r="L27" s="13">
        <f t="shared" si="1"/>
        <v>6.6666666666666661</v>
      </c>
      <c r="M27">
        <v>1</v>
      </c>
      <c r="N27" s="13">
        <f t="shared" si="2"/>
        <v>0.66666666666666663</v>
      </c>
      <c r="O27" s="13">
        <f t="shared" si="3"/>
        <v>6.6666666666666661</v>
      </c>
      <c r="P27">
        <v>9</v>
      </c>
      <c r="Q27" s="13">
        <f t="shared" si="4"/>
        <v>6</v>
      </c>
      <c r="R27" s="13">
        <f t="shared" si="5"/>
        <v>60</v>
      </c>
      <c r="S27">
        <v>16</v>
      </c>
      <c r="T27" s="13">
        <f t="shared" si="6"/>
        <v>10.666666666666666</v>
      </c>
      <c r="U27" s="13">
        <f t="shared" si="7"/>
        <v>106.66666666666666</v>
      </c>
      <c r="V27">
        <v>19</v>
      </c>
      <c r="W27" s="13">
        <f t="shared" si="8"/>
        <v>12.666666666666666</v>
      </c>
      <c r="X27" s="13">
        <f t="shared" si="9"/>
        <v>126.66666666666666</v>
      </c>
      <c r="Y27">
        <v>20</v>
      </c>
      <c r="Z27" s="13">
        <f t="shared" si="10"/>
        <v>13.333333333333334</v>
      </c>
      <c r="AA27" s="13">
        <f t="shared" si="11"/>
        <v>133.33333333333334</v>
      </c>
      <c r="AB27" s="13">
        <v>20</v>
      </c>
      <c r="AC27" s="13">
        <f t="shared" si="12"/>
        <v>13.333333333333334</v>
      </c>
      <c r="AD27" s="13">
        <f t="shared" si="13"/>
        <v>133.33333333333334</v>
      </c>
    </row>
    <row r="28" spans="1:30" x14ac:dyDescent="0.25">
      <c r="A28">
        <v>27</v>
      </c>
      <c r="B28" t="s">
        <v>45</v>
      </c>
      <c r="C28" s="13">
        <v>323</v>
      </c>
      <c r="D28">
        <v>4</v>
      </c>
      <c r="E28" t="s">
        <v>22</v>
      </c>
      <c r="F28" t="s">
        <v>23</v>
      </c>
      <c r="G28" t="s">
        <v>47</v>
      </c>
      <c r="H28">
        <v>20</v>
      </c>
      <c r="I28">
        <v>0</v>
      </c>
      <c r="J28">
        <v>2</v>
      </c>
      <c r="K28" s="13">
        <f t="shared" si="0"/>
        <v>1.3333333333333333</v>
      </c>
      <c r="L28" s="13">
        <f t="shared" si="1"/>
        <v>6.6666666666666661</v>
      </c>
      <c r="M28">
        <v>4</v>
      </c>
      <c r="N28" s="13">
        <f t="shared" si="2"/>
        <v>2.6666666666666665</v>
      </c>
      <c r="O28" s="13">
        <f t="shared" si="3"/>
        <v>13.333333333333332</v>
      </c>
      <c r="P28">
        <v>12</v>
      </c>
      <c r="Q28" s="13">
        <f t="shared" si="4"/>
        <v>8</v>
      </c>
      <c r="R28" s="13">
        <f t="shared" si="5"/>
        <v>40</v>
      </c>
      <c r="S28">
        <v>16</v>
      </c>
      <c r="T28" s="13">
        <f t="shared" si="6"/>
        <v>10.666666666666666</v>
      </c>
      <c r="U28" s="13">
        <f t="shared" si="7"/>
        <v>53.333333333333329</v>
      </c>
      <c r="V28">
        <v>19</v>
      </c>
      <c r="W28" s="13">
        <f t="shared" si="8"/>
        <v>12.666666666666666</v>
      </c>
      <c r="X28" s="13">
        <f t="shared" si="9"/>
        <v>63.333333333333329</v>
      </c>
      <c r="Y28">
        <v>19</v>
      </c>
      <c r="Z28" s="13">
        <f t="shared" si="10"/>
        <v>12.666666666666666</v>
      </c>
      <c r="AA28" s="13">
        <f t="shared" si="11"/>
        <v>63.333333333333329</v>
      </c>
      <c r="AB28" s="13">
        <v>21</v>
      </c>
      <c r="AC28" s="13">
        <f t="shared" si="12"/>
        <v>14</v>
      </c>
      <c r="AD28" s="13">
        <f t="shared" si="13"/>
        <v>70</v>
      </c>
    </row>
    <row r="29" spans="1:30" x14ac:dyDescent="0.25">
      <c r="A29">
        <v>28</v>
      </c>
      <c r="B29" t="s">
        <v>45</v>
      </c>
      <c r="C29" s="13">
        <v>324</v>
      </c>
      <c r="D29">
        <v>4</v>
      </c>
      <c r="E29" t="s">
        <v>18</v>
      </c>
      <c r="F29" t="s">
        <v>23</v>
      </c>
      <c r="G29" t="s">
        <v>47</v>
      </c>
      <c r="H29">
        <v>20</v>
      </c>
      <c r="I29">
        <v>0</v>
      </c>
      <c r="J29">
        <v>2</v>
      </c>
      <c r="K29" s="13">
        <f t="shared" si="0"/>
        <v>1.3333333333333333</v>
      </c>
      <c r="L29" s="13">
        <f t="shared" si="1"/>
        <v>6.6666666666666661</v>
      </c>
      <c r="M29">
        <v>7</v>
      </c>
      <c r="N29" s="13">
        <f t="shared" si="2"/>
        <v>4.666666666666667</v>
      </c>
      <c r="O29" s="13">
        <f t="shared" si="3"/>
        <v>23.333333333333332</v>
      </c>
      <c r="P29">
        <v>12</v>
      </c>
      <c r="Q29" s="13">
        <f t="shared" si="4"/>
        <v>8</v>
      </c>
      <c r="R29" s="13">
        <f t="shared" si="5"/>
        <v>40</v>
      </c>
      <c r="S29">
        <v>18</v>
      </c>
      <c r="T29" s="13">
        <f t="shared" si="6"/>
        <v>12</v>
      </c>
      <c r="U29" s="13">
        <f t="shared" si="7"/>
        <v>60</v>
      </c>
      <c r="V29">
        <v>23</v>
      </c>
      <c r="W29" s="13">
        <f t="shared" si="8"/>
        <v>15.333333333333334</v>
      </c>
      <c r="X29" s="13">
        <f t="shared" si="9"/>
        <v>76.666666666666671</v>
      </c>
      <c r="Y29">
        <v>25</v>
      </c>
      <c r="Z29" s="13">
        <f t="shared" si="10"/>
        <v>16.666666666666668</v>
      </c>
      <c r="AA29" s="13">
        <f t="shared" si="11"/>
        <v>83.333333333333329</v>
      </c>
      <c r="AB29" s="13">
        <v>25</v>
      </c>
      <c r="AC29" s="13">
        <f t="shared" si="12"/>
        <v>16.666666666666668</v>
      </c>
      <c r="AD29" s="13">
        <f t="shared" si="13"/>
        <v>83.333333333333329</v>
      </c>
    </row>
    <row r="30" spans="1:30" x14ac:dyDescent="0.25">
      <c r="A30">
        <v>29</v>
      </c>
      <c r="B30" t="s">
        <v>45</v>
      </c>
      <c r="C30" s="13">
        <v>325</v>
      </c>
      <c r="D30">
        <v>4</v>
      </c>
      <c r="E30" t="s">
        <v>22</v>
      </c>
      <c r="F30" t="s">
        <v>19</v>
      </c>
      <c r="G30" t="s">
        <v>46</v>
      </c>
      <c r="H30">
        <v>10</v>
      </c>
      <c r="I30">
        <v>0</v>
      </c>
      <c r="J30">
        <v>3</v>
      </c>
      <c r="K30" s="13">
        <f t="shared" si="0"/>
        <v>2</v>
      </c>
      <c r="L30" s="13">
        <f t="shared" si="1"/>
        <v>20</v>
      </c>
      <c r="M30">
        <v>7</v>
      </c>
      <c r="N30" s="13">
        <f t="shared" si="2"/>
        <v>4.666666666666667</v>
      </c>
      <c r="O30" s="13">
        <f t="shared" si="3"/>
        <v>46.666666666666664</v>
      </c>
      <c r="P30">
        <v>14</v>
      </c>
      <c r="Q30" s="13">
        <f t="shared" si="4"/>
        <v>9.3333333333333339</v>
      </c>
      <c r="R30" s="13">
        <f t="shared" si="5"/>
        <v>93.333333333333329</v>
      </c>
      <c r="S30">
        <v>18</v>
      </c>
      <c r="T30" s="13">
        <f t="shared" si="6"/>
        <v>12</v>
      </c>
      <c r="U30" s="13">
        <f t="shared" si="7"/>
        <v>120</v>
      </c>
      <c r="V30">
        <v>18</v>
      </c>
      <c r="W30" s="13">
        <f t="shared" si="8"/>
        <v>12</v>
      </c>
      <c r="X30" s="13">
        <f t="shared" si="9"/>
        <v>120</v>
      </c>
      <c r="Y30">
        <v>19</v>
      </c>
      <c r="Z30" s="13">
        <f t="shared" si="10"/>
        <v>12.666666666666666</v>
      </c>
      <c r="AA30" s="13">
        <f t="shared" si="11"/>
        <v>126.66666666666666</v>
      </c>
      <c r="AB30" s="13">
        <v>21</v>
      </c>
      <c r="AC30" s="13">
        <f t="shared" si="12"/>
        <v>14</v>
      </c>
      <c r="AD30" s="13">
        <f t="shared" si="13"/>
        <v>140</v>
      </c>
    </row>
    <row r="31" spans="1:30" x14ac:dyDescent="0.25">
      <c r="A31">
        <v>30</v>
      </c>
      <c r="B31" t="s">
        <v>45</v>
      </c>
      <c r="C31" s="13">
        <v>326</v>
      </c>
      <c r="D31">
        <v>4</v>
      </c>
      <c r="E31" t="s">
        <v>18</v>
      </c>
      <c r="F31" t="s">
        <v>19</v>
      </c>
      <c r="G31" t="s">
        <v>46</v>
      </c>
      <c r="H31">
        <v>10</v>
      </c>
      <c r="I31">
        <v>0</v>
      </c>
      <c r="J31">
        <v>0</v>
      </c>
      <c r="K31" s="13">
        <f t="shared" si="0"/>
        <v>0</v>
      </c>
      <c r="L31" s="13">
        <f t="shared" si="1"/>
        <v>0</v>
      </c>
      <c r="M31">
        <v>2</v>
      </c>
      <c r="N31" s="13">
        <f t="shared" si="2"/>
        <v>1.3333333333333333</v>
      </c>
      <c r="O31" s="13">
        <f t="shared" si="3"/>
        <v>13.333333333333332</v>
      </c>
      <c r="P31">
        <v>4</v>
      </c>
      <c r="Q31" s="13">
        <f t="shared" si="4"/>
        <v>2.6666666666666665</v>
      </c>
      <c r="R31" s="13">
        <f t="shared" si="5"/>
        <v>26.666666666666664</v>
      </c>
      <c r="S31">
        <v>7</v>
      </c>
      <c r="T31" s="13">
        <f t="shared" si="6"/>
        <v>4.666666666666667</v>
      </c>
      <c r="U31" s="13">
        <f t="shared" si="7"/>
        <v>46.666666666666664</v>
      </c>
      <c r="V31">
        <v>8</v>
      </c>
      <c r="W31" s="13">
        <f t="shared" si="8"/>
        <v>5.333333333333333</v>
      </c>
      <c r="X31" s="13">
        <f t="shared" si="9"/>
        <v>53.333333333333329</v>
      </c>
      <c r="Y31">
        <v>9</v>
      </c>
      <c r="Z31" s="13">
        <f t="shared" si="10"/>
        <v>6</v>
      </c>
      <c r="AA31" s="13">
        <f t="shared" si="11"/>
        <v>60</v>
      </c>
      <c r="AB31" s="13">
        <v>10</v>
      </c>
      <c r="AC31" s="13">
        <f t="shared" si="12"/>
        <v>6.666666666666667</v>
      </c>
      <c r="AD31" s="13">
        <f t="shared" si="13"/>
        <v>66.666666666666671</v>
      </c>
    </row>
    <row r="32" spans="1:30" x14ac:dyDescent="0.25">
      <c r="A32">
        <v>31</v>
      </c>
      <c r="B32" t="s">
        <v>45</v>
      </c>
      <c r="C32" s="13">
        <v>327</v>
      </c>
      <c r="D32">
        <v>4</v>
      </c>
      <c r="E32" t="s">
        <v>18</v>
      </c>
      <c r="F32" t="s">
        <v>19</v>
      </c>
      <c r="G32" t="s">
        <v>47</v>
      </c>
      <c r="H32">
        <v>20</v>
      </c>
      <c r="I32">
        <v>0</v>
      </c>
      <c r="J32">
        <v>6</v>
      </c>
      <c r="K32" s="13">
        <f t="shared" si="0"/>
        <v>4</v>
      </c>
      <c r="L32" s="13">
        <f t="shared" si="1"/>
        <v>20</v>
      </c>
      <c r="M32">
        <v>9</v>
      </c>
      <c r="N32" s="13">
        <f t="shared" si="2"/>
        <v>6</v>
      </c>
      <c r="O32" s="13">
        <f t="shared" si="3"/>
        <v>30</v>
      </c>
      <c r="P32">
        <v>24</v>
      </c>
      <c r="Q32" s="13">
        <f t="shared" si="4"/>
        <v>16</v>
      </c>
      <c r="R32" s="13">
        <f t="shared" si="5"/>
        <v>80</v>
      </c>
      <c r="S32">
        <v>26</v>
      </c>
      <c r="T32" s="13">
        <f t="shared" si="6"/>
        <v>17.333333333333332</v>
      </c>
      <c r="U32" s="13">
        <f t="shared" si="7"/>
        <v>86.666666666666657</v>
      </c>
      <c r="V32">
        <v>29</v>
      </c>
      <c r="W32" s="13">
        <f t="shared" si="8"/>
        <v>19.333333333333332</v>
      </c>
      <c r="X32" s="13">
        <f t="shared" si="9"/>
        <v>96.666666666666657</v>
      </c>
      <c r="Y32">
        <v>33</v>
      </c>
      <c r="Z32" s="13">
        <f t="shared" si="10"/>
        <v>22</v>
      </c>
      <c r="AA32" s="13">
        <f t="shared" si="11"/>
        <v>110</v>
      </c>
      <c r="AB32" s="13">
        <v>34</v>
      </c>
      <c r="AC32" s="13">
        <f t="shared" si="12"/>
        <v>22.666666666666668</v>
      </c>
      <c r="AD32" s="13">
        <f t="shared" si="13"/>
        <v>113.33333333333333</v>
      </c>
    </row>
    <row r="33" spans="1:30" x14ac:dyDescent="0.25">
      <c r="A33">
        <v>32</v>
      </c>
      <c r="B33" t="s">
        <v>45</v>
      </c>
      <c r="C33" s="13">
        <v>328</v>
      </c>
      <c r="D33">
        <v>4</v>
      </c>
      <c r="E33" t="s">
        <v>18</v>
      </c>
      <c r="F33" t="s">
        <v>23</v>
      </c>
      <c r="G33" t="s">
        <v>46</v>
      </c>
      <c r="H33">
        <v>10</v>
      </c>
      <c r="I33">
        <v>0</v>
      </c>
      <c r="J33">
        <v>1</v>
      </c>
      <c r="K33" s="13">
        <f t="shared" si="0"/>
        <v>0.66666666666666663</v>
      </c>
      <c r="L33" s="13">
        <f t="shared" si="1"/>
        <v>6.6666666666666661</v>
      </c>
      <c r="M33">
        <v>5</v>
      </c>
      <c r="N33" s="13">
        <f t="shared" si="2"/>
        <v>3.3333333333333335</v>
      </c>
      <c r="O33" s="13">
        <f t="shared" si="3"/>
        <v>33.333333333333336</v>
      </c>
      <c r="P33">
        <v>6</v>
      </c>
      <c r="Q33" s="13">
        <f t="shared" si="4"/>
        <v>4</v>
      </c>
      <c r="R33" s="13">
        <f t="shared" si="5"/>
        <v>40</v>
      </c>
      <c r="S33">
        <v>9</v>
      </c>
      <c r="T33" s="13">
        <f t="shared" si="6"/>
        <v>6</v>
      </c>
      <c r="U33" s="13">
        <f t="shared" si="7"/>
        <v>60</v>
      </c>
      <c r="V33">
        <v>9</v>
      </c>
      <c r="W33" s="13">
        <f t="shared" si="8"/>
        <v>6</v>
      </c>
      <c r="X33" s="13">
        <f t="shared" si="9"/>
        <v>60</v>
      </c>
      <c r="Y33">
        <v>10</v>
      </c>
      <c r="Z33" s="13">
        <f t="shared" si="10"/>
        <v>6.666666666666667</v>
      </c>
      <c r="AA33" s="13">
        <f t="shared" si="11"/>
        <v>66.666666666666671</v>
      </c>
      <c r="AB33" s="13">
        <v>12</v>
      </c>
      <c r="AC33" s="13">
        <f t="shared" si="12"/>
        <v>8</v>
      </c>
      <c r="AD33" s="13">
        <f t="shared" si="13"/>
        <v>80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3C21B-6B19-43AC-80A2-53FE9CAE9C76}">
  <dimension ref="A1:W39"/>
  <sheetViews>
    <sheetView workbookViewId="0">
      <selection activeCell="W36" sqref="W36"/>
    </sheetView>
  </sheetViews>
  <sheetFormatPr defaultRowHeight="15" x14ac:dyDescent="0.25"/>
  <cols>
    <col min="6" max="6" width="12.28515625" customWidth="1"/>
    <col min="237" max="237" width="12.28515625" customWidth="1"/>
    <col min="254" max="254" width="15" customWidth="1"/>
    <col min="255" max="260" width="22.28515625" customWidth="1"/>
    <col min="261" max="261" width="24" customWidth="1"/>
    <col min="262" max="262" width="19.28515625" bestFit="1" customWidth="1"/>
    <col min="263" max="263" width="27" bestFit="1" customWidth="1"/>
    <col min="493" max="493" width="12.28515625" customWidth="1"/>
    <col min="510" max="510" width="15" customWidth="1"/>
    <col min="511" max="516" width="22.28515625" customWidth="1"/>
    <col min="517" max="517" width="24" customWidth="1"/>
    <col min="518" max="518" width="19.28515625" bestFit="1" customWidth="1"/>
    <col min="519" max="519" width="27" bestFit="1" customWidth="1"/>
    <col min="749" max="749" width="12.28515625" customWidth="1"/>
    <col min="766" max="766" width="15" customWidth="1"/>
    <col min="767" max="772" width="22.28515625" customWidth="1"/>
    <col min="773" max="773" width="24" customWidth="1"/>
    <col min="774" max="774" width="19.28515625" bestFit="1" customWidth="1"/>
    <col min="775" max="775" width="27" bestFit="1" customWidth="1"/>
    <col min="1005" max="1005" width="12.28515625" customWidth="1"/>
    <col min="1022" max="1022" width="15" customWidth="1"/>
    <col min="1023" max="1028" width="22.28515625" customWidth="1"/>
    <col min="1029" max="1029" width="24" customWidth="1"/>
    <col min="1030" max="1030" width="19.28515625" bestFit="1" customWidth="1"/>
    <col min="1031" max="1031" width="27" bestFit="1" customWidth="1"/>
    <col min="1261" max="1261" width="12.28515625" customWidth="1"/>
    <col min="1278" max="1278" width="15" customWidth="1"/>
    <col min="1279" max="1284" width="22.28515625" customWidth="1"/>
    <col min="1285" max="1285" width="24" customWidth="1"/>
    <col min="1286" max="1286" width="19.28515625" bestFit="1" customWidth="1"/>
    <col min="1287" max="1287" width="27" bestFit="1" customWidth="1"/>
    <col min="1517" max="1517" width="12.28515625" customWidth="1"/>
    <col min="1534" max="1534" width="15" customWidth="1"/>
    <col min="1535" max="1540" width="22.28515625" customWidth="1"/>
    <col min="1541" max="1541" width="24" customWidth="1"/>
    <col min="1542" max="1542" width="19.28515625" bestFit="1" customWidth="1"/>
    <col min="1543" max="1543" width="27" bestFit="1" customWidth="1"/>
    <col min="1773" max="1773" width="12.28515625" customWidth="1"/>
    <col min="1790" max="1790" width="15" customWidth="1"/>
    <col min="1791" max="1796" width="22.28515625" customWidth="1"/>
    <col min="1797" max="1797" width="24" customWidth="1"/>
    <col min="1798" max="1798" width="19.28515625" bestFit="1" customWidth="1"/>
    <col min="1799" max="1799" width="27" bestFit="1" customWidth="1"/>
    <col min="2029" max="2029" width="12.28515625" customWidth="1"/>
    <col min="2046" max="2046" width="15" customWidth="1"/>
    <col min="2047" max="2052" width="22.28515625" customWidth="1"/>
    <col min="2053" max="2053" width="24" customWidth="1"/>
    <col min="2054" max="2054" width="19.28515625" bestFit="1" customWidth="1"/>
    <col min="2055" max="2055" width="27" bestFit="1" customWidth="1"/>
    <col min="2285" max="2285" width="12.28515625" customWidth="1"/>
    <col min="2302" max="2302" width="15" customWidth="1"/>
    <col min="2303" max="2308" width="22.28515625" customWidth="1"/>
    <col min="2309" max="2309" width="24" customWidth="1"/>
    <col min="2310" max="2310" width="19.28515625" bestFit="1" customWidth="1"/>
    <col min="2311" max="2311" width="27" bestFit="1" customWidth="1"/>
    <col min="2541" max="2541" width="12.28515625" customWidth="1"/>
    <col min="2558" max="2558" width="15" customWidth="1"/>
    <col min="2559" max="2564" width="22.28515625" customWidth="1"/>
    <col min="2565" max="2565" width="24" customWidth="1"/>
    <col min="2566" max="2566" width="19.28515625" bestFit="1" customWidth="1"/>
    <col min="2567" max="2567" width="27" bestFit="1" customWidth="1"/>
    <col min="2797" max="2797" width="12.28515625" customWidth="1"/>
    <col min="2814" max="2814" width="15" customWidth="1"/>
    <col min="2815" max="2820" width="22.28515625" customWidth="1"/>
    <col min="2821" max="2821" width="24" customWidth="1"/>
    <col min="2822" max="2822" width="19.28515625" bestFit="1" customWidth="1"/>
    <col min="2823" max="2823" width="27" bestFit="1" customWidth="1"/>
    <col min="3053" max="3053" width="12.28515625" customWidth="1"/>
    <col min="3070" max="3070" width="15" customWidth="1"/>
    <col min="3071" max="3076" width="22.28515625" customWidth="1"/>
    <col min="3077" max="3077" width="24" customWidth="1"/>
    <col min="3078" max="3078" width="19.28515625" bestFit="1" customWidth="1"/>
    <col min="3079" max="3079" width="27" bestFit="1" customWidth="1"/>
    <col min="3309" max="3309" width="12.28515625" customWidth="1"/>
    <col min="3326" max="3326" width="15" customWidth="1"/>
    <col min="3327" max="3332" width="22.28515625" customWidth="1"/>
    <col min="3333" max="3333" width="24" customWidth="1"/>
    <col min="3334" max="3334" width="19.28515625" bestFit="1" customWidth="1"/>
    <col min="3335" max="3335" width="27" bestFit="1" customWidth="1"/>
    <col min="3565" max="3565" width="12.28515625" customWidth="1"/>
    <col min="3582" max="3582" width="15" customWidth="1"/>
    <col min="3583" max="3588" width="22.28515625" customWidth="1"/>
    <col min="3589" max="3589" width="24" customWidth="1"/>
    <col min="3590" max="3590" width="19.28515625" bestFit="1" customWidth="1"/>
    <col min="3591" max="3591" width="27" bestFit="1" customWidth="1"/>
    <col min="3821" max="3821" width="12.28515625" customWidth="1"/>
    <col min="3838" max="3838" width="15" customWidth="1"/>
    <col min="3839" max="3844" width="22.28515625" customWidth="1"/>
    <col min="3845" max="3845" width="24" customWidth="1"/>
    <col min="3846" max="3846" width="19.28515625" bestFit="1" customWidth="1"/>
    <col min="3847" max="3847" width="27" bestFit="1" customWidth="1"/>
    <col min="4077" max="4077" width="12.28515625" customWidth="1"/>
    <col min="4094" max="4094" width="15" customWidth="1"/>
    <col min="4095" max="4100" width="22.28515625" customWidth="1"/>
    <col min="4101" max="4101" width="24" customWidth="1"/>
    <col min="4102" max="4102" width="19.28515625" bestFit="1" customWidth="1"/>
    <col min="4103" max="4103" width="27" bestFit="1" customWidth="1"/>
    <col min="4333" max="4333" width="12.28515625" customWidth="1"/>
    <col min="4350" max="4350" width="15" customWidth="1"/>
    <col min="4351" max="4356" width="22.28515625" customWidth="1"/>
    <col min="4357" max="4357" width="24" customWidth="1"/>
    <col min="4358" max="4358" width="19.28515625" bestFit="1" customWidth="1"/>
    <col min="4359" max="4359" width="27" bestFit="1" customWidth="1"/>
    <col min="4589" max="4589" width="12.28515625" customWidth="1"/>
    <col min="4606" max="4606" width="15" customWidth="1"/>
    <col min="4607" max="4612" width="22.28515625" customWidth="1"/>
    <col min="4613" max="4613" width="24" customWidth="1"/>
    <col min="4614" max="4614" width="19.28515625" bestFit="1" customWidth="1"/>
    <col min="4615" max="4615" width="27" bestFit="1" customWidth="1"/>
    <col min="4845" max="4845" width="12.28515625" customWidth="1"/>
    <col min="4862" max="4862" width="15" customWidth="1"/>
    <col min="4863" max="4868" width="22.28515625" customWidth="1"/>
    <col min="4869" max="4869" width="24" customWidth="1"/>
    <col min="4870" max="4870" width="19.28515625" bestFit="1" customWidth="1"/>
    <col min="4871" max="4871" width="27" bestFit="1" customWidth="1"/>
    <col min="5101" max="5101" width="12.28515625" customWidth="1"/>
    <col min="5118" max="5118" width="15" customWidth="1"/>
    <col min="5119" max="5124" width="22.28515625" customWidth="1"/>
    <col min="5125" max="5125" width="24" customWidth="1"/>
    <col min="5126" max="5126" width="19.28515625" bestFit="1" customWidth="1"/>
    <col min="5127" max="5127" width="27" bestFit="1" customWidth="1"/>
    <col min="5357" max="5357" width="12.28515625" customWidth="1"/>
    <col min="5374" max="5374" width="15" customWidth="1"/>
    <col min="5375" max="5380" width="22.28515625" customWidth="1"/>
    <col min="5381" max="5381" width="24" customWidth="1"/>
    <col min="5382" max="5382" width="19.28515625" bestFit="1" customWidth="1"/>
    <col min="5383" max="5383" width="27" bestFit="1" customWidth="1"/>
    <col min="5613" max="5613" width="12.28515625" customWidth="1"/>
    <col min="5630" max="5630" width="15" customWidth="1"/>
    <col min="5631" max="5636" width="22.28515625" customWidth="1"/>
    <col min="5637" max="5637" width="24" customWidth="1"/>
    <col min="5638" max="5638" width="19.28515625" bestFit="1" customWidth="1"/>
    <col min="5639" max="5639" width="27" bestFit="1" customWidth="1"/>
    <col min="5869" max="5869" width="12.28515625" customWidth="1"/>
    <col min="5886" max="5886" width="15" customWidth="1"/>
    <col min="5887" max="5892" width="22.28515625" customWidth="1"/>
    <col min="5893" max="5893" width="24" customWidth="1"/>
    <col min="5894" max="5894" width="19.28515625" bestFit="1" customWidth="1"/>
    <col min="5895" max="5895" width="27" bestFit="1" customWidth="1"/>
    <col min="6125" max="6125" width="12.28515625" customWidth="1"/>
    <col min="6142" max="6142" width="15" customWidth="1"/>
    <col min="6143" max="6148" width="22.28515625" customWidth="1"/>
    <col min="6149" max="6149" width="24" customWidth="1"/>
    <col min="6150" max="6150" width="19.28515625" bestFit="1" customWidth="1"/>
    <col min="6151" max="6151" width="27" bestFit="1" customWidth="1"/>
    <col min="6381" max="6381" width="12.28515625" customWidth="1"/>
    <col min="6398" max="6398" width="15" customWidth="1"/>
    <col min="6399" max="6404" width="22.28515625" customWidth="1"/>
    <col min="6405" max="6405" width="24" customWidth="1"/>
    <col min="6406" max="6406" width="19.28515625" bestFit="1" customWidth="1"/>
    <col min="6407" max="6407" width="27" bestFit="1" customWidth="1"/>
    <col min="6637" max="6637" width="12.28515625" customWidth="1"/>
    <col min="6654" max="6654" width="15" customWidth="1"/>
    <col min="6655" max="6660" width="22.28515625" customWidth="1"/>
    <col min="6661" max="6661" width="24" customWidth="1"/>
    <col min="6662" max="6662" width="19.28515625" bestFit="1" customWidth="1"/>
    <col min="6663" max="6663" width="27" bestFit="1" customWidth="1"/>
    <col min="6893" max="6893" width="12.28515625" customWidth="1"/>
    <col min="6910" max="6910" width="15" customWidth="1"/>
    <col min="6911" max="6916" width="22.28515625" customWidth="1"/>
    <col min="6917" max="6917" width="24" customWidth="1"/>
    <col min="6918" max="6918" width="19.28515625" bestFit="1" customWidth="1"/>
    <col min="6919" max="6919" width="27" bestFit="1" customWidth="1"/>
    <col min="7149" max="7149" width="12.28515625" customWidth="1"/>
    <col min="7166" max="7166" width="15" customWidth="1"/>
    <col min="7167" max="7172" width="22.28515625" customWidth="1"/>
    <col min="7173" max="7173" width="24" customWidth="1"/>
    <col min="7174" max="7174" width="19.28515625" bestFit="1" customWidth="1"/>
    <col min="7175" max="7175" width="27" bestFit="1" customWidth="1"/>
    <col min="7405" max="7405" width="12.28515625" customWidth="1"/>
    <col min="7422" max="7422" width="15" customWidth="1"/>
    <col min="7423" max="7428" width="22.28515625" customWidth="1"/>
    <col min="7429" max="7429" width="24" customWidth="1"/>
    <col min="7430" max="7430" width="19.28515625" bestFit="1" customWidth="1"/>
    <col min="7431" max="7431" width="27" bestFit="1" customWidth="1"/>
    <col min="7661" max="7661" width="12.28515625" customWidth="1"/>
    <col min="7678" max="7678" width="15" customWidth="1"/>
    <col min="7679" max="7684" width="22.28515625" customWidth="1"/>
    <col min="7685" max="7685" width="24" customWidth="1"/>
    <col min="7686" max="7686" width="19.28515625" bestFit="1" customWidth="1"/>
    <col min="7687" max="7687" width="27" bestFit="1" customWidth="1"/>
    <col min="7917" max="7917" width="12.28515625" customWidth="1"/>
    <col min="7934" max="7934" width="15" customWidth="1"/>
    <col min="7935" max="7940" width="22.28515625" customWidth="1"/>
    <col min="7941" max="7941" width="24" customWidth="1"/>
    <col min="7942" max="7942" width="19.28515625" bestFit="1" customWidth="1"/>
    <col min="7943" max="7943" width="27" bestFit="1" customWidth="1"/>
    <col min="8173" max="8173" width="12.28515625" customWidth="1"/>
    <col min="8190" max="8190" width="15" customWidth="1"/>
    <col min="8191" max="8196" width="22.28515625" customWidth="1"/>
    <col min="8197" max="8197" width="24" customWidth="1"/>
    <col min="8198" max="8198" width="19.28515625" bestFit="1" customWidth="1"/>
    <col min="8199" max="8199" width="27" bestFit="1" customWidth="1"/>
    <col min="8429" max="8429" width="12.28515625" customWidth="1"/>
    <col min="8446" max="8446" width="15" customWidth="1"/>
    <col min="8447" max="8452" width="22.28515625" customWidth="1"/>
    <col min="8453" max="8453" width="24" customWidth="1"/>
    <col min="8454" max="8454" width="19.28515625" bestFit="1" customWidth="1"/>
    <col min="8455" max="8455" width="27" bestFit="1" customWidth="1"/>
    <col min="8685" max="8685" width="12.28515625" customWidth="1"/>
    <col min="8702" max="8702" width="15" customWidth="1"/>
    <col min="8703" max="8708" width="22.28515625" customWidth="1"/>
    <col min="8709" max="8709" width="24" customWidth="1"/>
    <col min="8710" max="8710" width="19.28515625" bestFit="1" customWidth="1"/>
    <col min="8711" max="8711" width="27" bestFit="1" customWidth="1"/>
    <col min="8941" max="8941" width="12.28515625" customWidth="1"/>
    <col min="8958" max="8958" width="15" customWidth="1"/>
    <col min="8959" max="8964" width="22.28515625" customWidth="1"/>
    <col min="8965" max="8965" width="24" customWidth="1"/>
    <col min="8966" max="8966" width="19.28515625" bestFit="1" customWidth="1"/>
    <col min="8967" max="8967" width="27" bestFit="1" customWidth="1"/>
    <col min="9197" max="9197" width="12.28515625" customWidth="1"/>
    <col min="9214" max="9214" width="15" customWidth="1"/>
    <col min="9215" max="9220" width="22.28515625" customWidth="1"/>
    <col min="9221" max="9221" width="24" customWidth="1"/>
    <col min="9222" max="9222" width="19.28515625" bestFit="1" customWidth="1"/>
    <col min="9223" max="9223" width="27" bestFit="1" customWidth="1"/>
    <col min="9453" max="9453" width="12.28515625" customWidth="1"/>
    <col min="9470" max="9470" width="15" customWidth="1"/>
    <col min="9471" max="9476" width="22.28515625" customWidth="1"/>
    <col min="9477" max="9477" width="24" customWidth="1"/>
    <col min="9478" max="9478" width="19.28515625" bestFit="1" customWidth="1"/>
    <col min="9479" max="9479" width="27" bestFit="1" customWidth="1"/>
    <col min="9709" max="9709" width="12.28515625" customWidth="1"/>
    <col min="9726" max="9726" width="15" customWidth="1"/>
    <col min="9727" max="9732" width="22.28515625" customWidth="1"/>
    <col min="9733" max="9733" width="24" customWidth="1"/>
    <col min="9734" max="9734" width="19.28515625" bestFit="1" customWidth="1"/>
    <col min="9735" max="9735" width="27" bestFit="1" customWidth="1"/>
    <col min="9965" max="9965" width="12.28515625" customWidth="1"/>
    <col min="9982" max="9982" width="15" customWidth="1"/>
    <col min="9983" max="9988" width="22.28515625" customWidth="1"/>
    <col min="9989" max="9989" width="24" customWidth="1"/>
    <col min="9990" max="9990" width="19.28515625" bestFit="1" customWidth="1"/>
    <col min="9991" max="9991" width="27" bestFit="1" customWidth="1"/>
    <col min="10221" max="10221" width="12.28515625" customWidth="1"/>
    <col min="10238" max="10238" width="15" customWidth="1"/>
    <col min="10239" max="10244" width="22.28515625" customWidth="1"/>
    <col min="10245" max="10245" width="24" customWidth="1"/>
    <col min="10246" max="10246" width="19.28515625" bestFit="1" customWidth="1"/>
    <col min="10247" max="10247" width="27" bestFit="1" customWidth="1"/>
    <col min="10477" max="10477" width="12.28515625" customWidth="1"/>
    <col min="10494" max="10494" width="15" customWidth="1"/>
    <col min="10495" max="10500" width="22.28515625" customWidth="1"/>
    <col min="10501" max="10501" width="24" customWidth="1"/>
    <col min="10502" max="10502" width="19.28515625" bestFit="1" customWidth="1"/>
    <col min="10503" max="10503" width="27" bestFit="1" customWidth="1"/>
    <col min="10733" max="10733" width="12.28515625" customWidth="1"/>
    <col min="10750" max="10750" width="15" customWidth="1"/>
    <col min="10751" max="10756" width="22.28515625" customWidth="1"/>
    <col min="10757" max="10757" width="24" customWidth="1"/>
    <col min="10758" max="10758" width="19.28515625" bestFit="1" customWidth="1"/>
    <col min="10759" max="10759" width="27" bestFit="1" customWidth="1"/>
    <col min="10989" max="10989" width="12.28515625" customWidth="1"/>
    <col min="11006" max="11006" width="15" customWidth="1"/>
    <col min="11007" max="11012" width="22.28515625" customWidth="1"/>
    <col min="11013" max="11013" width="24" customWidth="1"/>
    <col min="11014" max="11014" width="19.28515625" bestFit="1" customWidth="1"/>
    <col min="11015" max="11015" width="27" bestFit="1" customWidth="1"/>
    <col min="11245" max="11245" width="12.28515625" customWidth="1"/>
    <col min="11262" max="11262" width="15" customWidth="1"/>
    <col min="11263" max="11268" width="22.28515625" customWidth="1"/>
    <col min="11269" max="11269" width="24" customWidth="1"/>
    <col min="11270" max="11270" width="19.28515625" bestFit="1" customWidth="1"/>
    <col min="11271" max="11271" width="27" bestFit="1" customWidth="1"/>
    <col min="11501" max="11501" width="12.28515625" customWidth="1"/>
    <col min="11518" max="11518" width="15" customWidth="1"/>
    <col min="11519" max="11524" width="22.28515625" customWidth="1"/>
    <col min="11525" max="11525" width="24" customWidth="1"/>
    <col min="11526" max="11526" width="19.28515625" bestFit="1" customWidth="1"/>
    <col min="11527" max="11527" width="27" bestFit="1" customWidth="1"/>
    <col min="11757" max="11757" width="12.28515625" customWidth="1"/>
    <col min="11774" max="11774" width="15" customWidth="1"/>
    <col min="11775" max="11780" width="22.28515625" customWidth="1"/>
    <col min="11781" max="11781" width="24" customWidth="1"/>
    <col min="11782" max="11782" width="19.28515625" bestFit="1" customWidth="1"/>
    <col min="11783" max="11783" width="27" bestFit="1" customWidth="1"/>
    <col min="12013" max="12013" width="12.28515625" customWidth="1"/>
    <col min="12030" max="12030" width="15" customWidth="1"/>
    <col min="12031" max="12036" width="22.28515625" customWidth="1"/>
    <col min="12037" max="12037" width="24" customWidth="1"/>
    <col min="12038" max="12038" width="19.28515625" bestFit="1" customWidth="1"/>
    <col min="12039" max="12039" width="27" bestFit="1" customWidth="1"/>
    <col min="12269" max="12269" width="12.28515625" customWidth="1"/>
    <col min="12286" max="12286" width="15" customWidth="1"/>
    <col min="12287" max="12292" width="22.28515625" customWidth="1"/>
    <col min="12293" max="12293" width="24" customWidth="1"/>
    <col min="12294" max="12294" width="19.28515625" bestFit="1" customWidth="1"/>
    <col min="12295" max="12295" width="27" bestFit="1" customWidth="1"/>
    <col min="12525" max="12525" width="12.28515625" customWidth="1"/>
    <col min="12542" max="12542" width="15" customWidth="1"/>
    <col min="12543" max="12548" width="22.28515625" customWidth="1"/>
    <col min="12549" max="12549" width="24" customWidth="1"/>
    <col min="12550" max="12550" width="19.28515625" bestFit="1" customWidth="1"/>
    <col min="12551" max="12551" width="27" bestFit="1" customWidth="1"/>
    <col min="12781" max="12781" width="12.28515625" customWidth="1"/>
    <col min="12798" max="12798" width="15" customWidth="1"/>
    <col min="12799" max="12804" width="22.28515625" customWidth="1"/>
    <col min="12805" max="12805" width="24" customWidth="1"/>
    <col min="12806" max="12806" width="19.28515625" bestFit="1" customWidth="1"/>
    <col min="12807" max="12807" width="27" bestFit="1" customWidth="1"/>
    <col min="13037" max="13037" width="12.28515625" customWidth="1"/>
    <col min="13054" max="13054" width="15" customWidth="1"/>
    <col min="13055" max="13060" width="22.28515625" customWidth="1"/>
    <col min="13061" max="13061" width="24" customWidth="1"/>
    <col min="13062" max="13062" width="19.28515625" bestFit="1" customWidth="1"/>
    <col min="13063" max="13063" width="27" bestFit="1" customWidth="1"/>
    <col min="13293" max="13293" width="12.28515625" customWidth="1"/>
    <col min="13310" max="13310" width="15" customWidth="1"/>
    <col min="13311" max="13316" width="22.28515625" customWidth="1"/>
    <col min="13317" max="13317" width="24" customWidth="1"/>
    <col min="13318" max="13318" width="19.28515625" bestFit="1" customWidth="1"/>
    <col min="13319" max="13319" width="27" bestFit="1" customWidth="1"/>
    <col min="13549" max="13549" width="12.28515625" customWidth="1"/>
    <col min="13566" max="13566" width="15" customWidth="1"/>
    <col min="13567" max="13572" width="22.28515625" customWidth="1"/>
    <col min="13573" max="13573" width="24" customWidth="1"/>
    <col min="13574" max="13574" width="19.28515625" bestFit="1" customWidth="1"/>
    <col min="13575" max="13575" width="27" bestFit="1" customWidth="1"/>
    <col min="13805" max="13805" width="12.28515625" customWidth="1"/>
    <col min="13822" max="13822" width="15" customWidth="1"/>
    <col min="13823" max="13828" width="22.28515625" customWidth="1"/>
    <col min="13829" max="13829" width="24" customWidth="1"/>
    <col min="13830" max="13830" width="19.28515625" bestFit="1" customWidth="1"/>
    <col min="13831" max="13831" width="27" bestFit="1" customWidth="1"/>
    <col min="14061" max="14061" width="12.28515625" customWidth="1"/>
    <col min="14078" max="14078" width="15" customWidth="1"/>
    <col min="14079" max="14084" width="22.28515625" customWidth="1"/>
    <col min="14085" max="14085" width="24" customWidth="1"/>
    <col min="14086" max="14086" width="19.28515625" bestFit="1" customWidth="1"/>
    <col min="14087" max="14087" width="27" bestFit="1" customWidth="1"/>
    <col min="14317" max="14317" width="12.28515625" customWidth="1"/>
    <col min="14334" max="14334" width="15" customWidth="1"/>
    <col min="14335" max="14340" width="22.28515625" customWidth="1"/>
    <col min="14341" max="14341" width="24" customWidth="1"/>
    <col min="14342" max="14342" width="19.28515625" bestFit="1" customWidth="1"/>
    <col min="14343" max="14343" width="27" bestFit="1" customWidth="1"/>
    <col min="14573" max="14573" width="12.28515625" customWidth="1"/>
    <col min="14590" max="14590" width="15" customWidth="1"/>
    <col min="14591" max="14596" width="22.28515625" customWidth="1"/>
    <col min="14597" max="14597" width="24" customWidth="1"/>
    <col min="14598" max="14598" width="19.28515625" bestFit="1" customWidth="1"/>
    <col min="14599" max="14599" width="27" bestFit="1" customWidth="1"/>
    <col min="14829" max="14829" width="12.28515625" customWidth="1"/>
    <col min="14846" max="14846" width="15" customWidth="1"/>
    <col min="14847" max="14852" width="22.28515625" customWidth="1"/>
    <col min="14853" max="14853" width="24" customWidth="1"/>
    <col min="14854" max="14854" width="19.28515625" bestFit="1" customWidth="1"/>
    <col min="14855" max="14855" width="27" bestFit="1" customWidth="1"/>
    <col min="15085" max="15085" width="12.28515625" customWidth="1"/>
    <col min="15102" max="15102" width="15" customWidth="1"/>
    <col min="15103" max="15108" width="22.28515625" customWidth="1"/>
    <col min="15109" max="15109" width="24" customWidth="1"/>
    <col min="15110" max="15110" width="19.28515625" bestFit="1" customWidth="1"/>
    <col min="15111" max="15111" width="27" bestFit="1" customWidth="1"/>
    <col min="15341" max="15341" width="12.28515625" customWidth="1"/>
    <col min="15358" max="15358" width="15" customWidth="1"/>
    <col min="15359" max="15364" width="22.28515625" customWidth="1"/>
    <col min="15365" max="15365" width="24" customWidth="1"/>
    <col min="15366" max="15366" width="19.28515625" bestFit="1" customWidth="1"/>
    <col min="15367" max="15367" width="27" bestFit="1" customWidth="1"/>
    <col min="15597" max="15597" width="12.28515625" customWidth="1"/>
    <col min="15614" max="15614" width="15" customWidth="1"/>
    <col min="15615" max="15620" width="22.28515625" customWidth="1"/>
    <col min="15621" max="15621" width="24" customWidth="1"/>
    <col min="15622" max="15622" width="19.28515625" bestFit="1" customWidth="1"/>
    <col min="15623" max="15623" width="27" bestFit="1" customWidth="1"/>
    <col min="15853" max="15853" width="12.28515625" customWidth="1"/>
    <col min="15870" max="15870" width="15" customWidth="1"/>
    <col min="15871" max="15876" width="22.28515625" customWidth="1"/>
    <col min="15877" max="15877" width="24" customWidth="1"/>
    <col min="15878" max="15878" width="19.28515625" bestFit="1" customWidth="1"/>
    <col min="15879" max="15879" width="27" bestFit="1" customWidth="1"/>
    <col min="16109" max="16109" width="12.28515625" customWidth="1"/>
    <col min="16126" max="16126" width="15" customWidth="1"/>
    <col min="16127" max="16132" width="22.28515625" customWidth="1"/>
    <col min="16133" max="16133" width="24" customWidth="1"/>
    <col min="16134" max="16134" width="19.28515625" bestFit="1" customWidth="1"/>
    <col min="16135" max="16135" width="27" bestFit="1" customWidth="1"/>
  </cols>
  <sheetData>
    <row r="1" spans="1:23" x14ac:dyDescent="0.25">
      <c r="I1" s="21" t="s">
        <v>28</v>
      </c>
      <c r="J1" s="21"/>
      <c r="K1" s="21"/>
      <c r="L1" s="21"/>
      <c r="N1" s="21" t="s">
        <v>50</v>
      </c>
      <c r="O1" s="21"/>
      <c r="P1" s="21"/>
      <c r="Q1" s="21"/>
      <c r="R1" s="21"/>
      <c r="T1" t="s">
        <v>29</v>
      </c>
    </row>
    <row r="2" spans="1:23" x14ac:dyDescent="0.25">
      <c r="A2" t="s">
        <v>30</v>
      </c>
      <c r="B2" t="s">
        <v>2</v>
      </c>
      <c r="C2" t="s">
        <v>31</v>
      </c>
      <c r="D2" t="s">
        <v>32</v>
      </c>
      <c r="E2" t="s">
        <v>33</v>
      </c>
      <c r="F2" t="s">
        <v>34</v>
      </c>
      <c r="G2" t="s">
        <v>35</v>
      </c>
      <c r="H2" t="s">
        <v>36</v>
      </c>
      <c r="I2" t="s">
        <v>37</v>
      </c>
      <c r="J2" t="s">
        <v>38</v>
      </c>
      <c r="K2" t="s">
        <v>39</v>
      </c>
      <c r="L2" t="s">
        <v>40</v>
      </c>
      <c r="M2" t="s">
        <v>41</v>
      </c>
      <c r="N2" t="s">
        <v>37</v>
      </c>
      <c r="O2" t="s">
        <v>38</v>
      </c>
      <c r="P2" t="s">
        <v>39</v>
      </c>
      <c r="Q2" t="s">
        <v>40</v>
      </c>
      <c r="R2" t="s">
        <v>42</v>
      </c>
      <c r="S2" s="18" t="s">
        <v>43</v>
      </c>
      <c r="T2" t="s">
        <v>44</v>
      </c>
    </row>
    <row r="3" spans="1:23" x14ac:dyDescent="0.25">
      <c r="A3">
        <v>1</v>
      </c>
      <c r="B3" t="s">
        <v>45</v>
      </c>
      <c r="C3" s="13">
        <v>111</v>
      </c>
      <c r="D3">
        <v>1</v>
      </c>
      <c r="E3" t="s">
        <v>18</v>
      </c>
      <c r="F3" t="s">
        <v>19</v>
      </c>
      <c r="G3" t="s">
        <v>46</v>
      </c>
      <c r="H3">
        <v>10</v>
      </c>
      <c r="I3">
        <v>21</v>
      </c>
      <c r="J3">
        <v>21</v>
      </c>
      <c r="K3">
        <v>13</v>
      </c>
      <c r="L3">
        <v>5</v>
      </c>
      <c r="M3">
        <f>SUM(I3:L3)</f>
        <v>60</v>
      </c>
      <c r="N3" s="12">
        <f>I3/(6*0.25)</f>
        <v>14</v>
      </c>
      <c r="O3" s="12">
        <f>J3/(6*0.25)</f>
        <v>14</v>
      </c>
      <c r="P3" s="12">
        <f>K3/(6*0.25)</f>
        <v>8.6666666666666661</v>
      </c>
      <c r="Q3" s="12">
        <f>L3/(6*0.25)</f>
        <v>3.3333333333333335</v>
      </c>
      <c r="R3" s="12">
        <f>M3/(4*6*0.25)</f>
        <v>10</v>
      </c>
      <c r="S3" s="12">
        <f>STDEV(N3:Q3)/AVERAGE(N3:Q3)*100</f>
        <v>51.062779080338018</v>
      </c>
      <c r="T3" s="12">
        <v>15.333333333333334</v>
      </c>
      <c r="W3" t="s">
        <v>51</v>
      </c>
    </row>
    <row r="4" spans="1:23" x14ac:dyDescent="0.25">
      <c r="A4">
        <v>2</v>
      </c>
      <c r="B4" t="s">
        <v>45</v>
      </c>
      <c r="C4" s="13">
        <v>112</v>
      </c>
      <c r="D4">
        <v>1</v>
      </c>
      <c r="E4" t="s">
        <v>18</v>
      </c>
      <c r="F4" t="s">
        <v>19</v>
      </c>
      <c r="G4" t="s">
        <v>47</v>
      </c>
      <c r="H4">
        <v>20</v>
      </c>
      <c r="I4">
        <v>32</v>
      </c>
      <c r="J4">
        <v>26</v>
      </c>
      <c r="K4">
        <v>26</v>
      </c>
      <c r="L4">
        <v>27</v>
      </c>
      <c r="M4">
        <f t="shared" ref="M4:M34" si="0">SUM(I4:L4)</f>
        <v>111</v>
      </c>
      <c r="N4" s="12">
        <f t="shared" ref="N4:Q34" si="1">I4/(6*0.25)</f>
        <v>21.333333333333332</v>
      </c>
      <c r="O4" s="12">
        <f t="shared" si="1"/>
        <v>17.333333333333332</v>
      </c>
      <c r="P4" s="12">
        <f t="shared" si="1"/>
        <v>17.333333333333332</v>
      </c>
      <c r="Q4" s="12">
        <f t="shared" si="1"/>
        <v>18</v>
      </c>
      <c r="R4" s="12">
        <f t="shared" ref="R4:R34" si="2">M4/(4*6*0.25)</f>
        <v>18.5</v>
      </c>
      <c r="S4" s="12">
        <f t="shared" ref="S4:S34" si="3">STDEV(N4:Q4)/AVERAGE(N4:Q4)*100</f>
        <v>10.350563327095546</v>
      </c>
      <c r="T4" s="12">
        <v>20.666666666666668</v>
      </c>
      <c r="W4" t="s">
        <v>52</v>
      </c>
    </row>
    <row r="5" spans="1:23" x14ac:dyDescent="0.25">
      <c r="A5">
        <v>3</v>
      </c>
      <c r="B5" t="s">
        <v>45</v>
      </c>
      <c r="C5" s="13">
        <v>113</v>
      </c>
      <c r="D5">
        <v>1</v>
      </c>
      <c r="E5" t="s">
        <v>22</v>
      </c>
      <c r="F5" t="s">
        <v>23</v>
      </c>
      <c r="G5" t="s">
        <v>47</v>
      </c>
      <c r="H5">
        <v>20</v>
      </c>
      <c r="I5">
        <v>23</v>
      </c>
      <c r="J5">
        <v>25</v>
      </c>
      <c r="K5">
        <v>25</v>
      </c>
      <c r="L5">
        <v>26</v>
      </c>
      <c r="M5">
        <f t="shared" si="0"/>
        <v>99</v>
      </c>
      <c r="N5" s="12">
        <f t="shared" si="1"/>
        <v>15.333333333333334</v>
      </c>
      <c r="O5" s="12">
        <f t="shared" si="1"/>
        <v>16.666666666666668</v>
      </c>
      <c r="P5" s="12">
        <f t="shared" si="1"/>
        <v>16.666666666666668</v>
      </c>
      <c r="Q5" s="12">
        <f t="shared" si="1"/>
        <v>17.333333333333332</v>
      </c>
      <c r="R5" s="12">
        <f t="shared" si="2"/>
        <v>16.5</v>
      </c>
      <c r="S5" s="12">
        <f t="shared" si="3"/>
        <v>5.0840635927749123</v>
      </c>
      <c r="T5" s="12">
        <v>17.333333333333332</v>
      </c>
    </row>
    <row r="6" spans="1:23" x14ac:dyDescent="0.25">
      <c r="A6">
        <v>4</v>
      </c>
      <c r="B6" t="s">
        <v>45</v>
      </c>
      <c r="C6" s="13">
        <v>114</v>
      </c>
      <c r="D6">
        <v>1</v>
      </c>
      <c r="E6" t="s">
        <v>18</v>
      </c>
      <c r="F6" t="s">
        <v>23</v>
      </c>
      <c r="G6" t="s">
        <v>47</v>
      </c>
      <c r="H6">
        <v>20</v>
      </c>
      <c r="I6">
        <v>24</v>
      </c>
      <c r="J6">
        <v>32</v>
      </c>
      <c r="K6">
        <v>28</v>
      </c>
      <c r="L6">
        <v>26</v>
      </c>
      <c r="M6">
        <f t="shared" si="0"/>
        <v>110</v>
      </c>
      <c r="N6" s="12">
        <f t="shared" si="1"/>
        <v>16</v>
      </c>
      <c r="O6" s="12">
        <f t="shared" si="1"/>
        <v>21.333333333333332</v>
      </c>
      <c r="P6" s="12">
        <f t="shared" si="1"/>
        <v>18.666666666666668</v>
      </c>
      <c r="Q6" s="12">
        <f t="shared" si="1"/>
        <v>17.333333333333332</v>
      </c>
      <c r="R6" s="12">
        <f t="shared" si="2"/>
        <v>18.333333333333332</v>
      </c>
      <c r="S6" s="12">
        <f t="shared" si="3"/>
        <v>12.420546382981373</v>
      </c>
      <c r="T6" s="12">
        <v>24</v>
      </c>
    </row>
    <row r="7" spans="1:23" x14ac:dyDescent="0.25">
      <c r="A7">
        <v>5</v>
      </c>
      <c r="B7" t="s">
        <v>45</v>
      </c>
      <c r="C7" s="13">
        <v>115</v>
      </c>
      <c r="D7">
        <v>1</v>
      </c>
      <c r="E7" s="19" t="s">
        <v>22</v>
      </c>
      <c r="F7" s="19" t="s">
        <v>23</v>
      </c>
      <c r="G7" s="19" t="s">
        <v>46</v>
      </c>
      <c r="H7" s="19">
        <v>10</v>
      </c>
      <c r="I7">
        <v>31</v>
      </c>
      <c r="J7">
        <v>28</v>
      </c>
      <c r="K7" s="19">
        <v>31</v>
      </c>
      <c r="L7" s="19">
        <v>28</v>
      </c>
      <c r="M7">
        <f t="shared" si="0"/>
        <v>118</v>
      </c>
      <c r="N7" s="12">
        <f t="shared" si="1"/>
        <v>20.666666666666668</v>
      </c>
      <c r="O7" s="12">
        <f t="shared" si="1"/>
        <v>18.666666666666668</v>
      </c>
      <c r="P7" s="12">
        <f t="shared" si="1"/>
        <v>20.666666666666668</v>
      </c>
      <c r="Q7" s="12">
        <f t="shared" si="1"/>
        <v>18.666666666666668</v>
      </c>
      <c r="R7" s="12">
        <f t="shared" si="2"/>
        <v>19.666666666666668</v>
      </c>
      <c r="S7" s="12">
        <f t="shared" si="3"/>
        <v>5.8713586697250069</v>
      </c>
      <c r="T7" s="12">
        <v>20</v>
      </c>
    </row>
    <row r="8" spans="1:23" x14ac:dyDescent="0.25">
      <c r="A8">
        <v>6</v>
      </c>
      <c r="B8" t="s">
        <v>45</v>
      </c>
      <c r="C8" s="13">
        <v>116</v>
      </c>
      <c r="D8">
        <v>1</v>
      </c>
      <c r="E8" t="s">
        <v>22</v>
      </c>
      <c r="F8" t="s">
        <v>19</v>
      </c>
      <c r="G8" t="s">
        <v>46</v>
      </c>
      <c r="H8">
        <v>10</v>
      </c>
      <c r="I8">
        <v>23</v>
      </c>
      <c r="J8">
        <v>19</v>
      </c>
      <c r="K8">
        <v>19</v>
      </c>
      <c r="L8">
        <v>21</v>
      </c>
      <c r="M8">
        <f t="shared" si="0"/>
        <v>82</v>
      </c>
      <c r="N8" s="12">
        <f t="shared" si="1"/>
        <v>15.333333333333334</v>
      </c>
      <c r="O8" s="12">
        <f t="shared" si="1"/>
        <v>12.666666666666666</v>
      </c>
      <c r="P8" s="12">
        <f t="shared" si="1"/>
        <v>12.666666666666666</v>
      </c>
      <c r="Q8" s="12">
        <f t="shared" si="1"/>
        <v>14</v>
      </c>
      <c r="R8" s="12">
        <f t="shared" si="2"/>
        <v>13.666666666666666</v>
      </c>
      <c r="S8" s="12">
        <f t="shared" si="3"/>
        <v>9.3407522707935478</v>
      </c>
      <c r="T8" s="12">
        <v>12</v>
      </c>
    </row>
    <row r="9" spans="1:23" x14ac:dyDescent="0.25">
      <c r="A9">
        <v>7</v>
      </c>
      <c r="B9" t="s">
        <v>45</v>
      </c>
      <c r="C9" s="13">
        <v>117</v>
      </c>
      <c r="D9">
        <v>1</v>
      </c>
      <c r="E9" t="s">
        <v>22</v>
      </c>
      <c r="F9" t="s">
        <v>19</v>
      </c>
      <c r="G9" t="s">
        <v>47</v>
      </c>
      <c r="H9">
        <v>20</v>
      </c>
      <c r="I9">
        <v>27</v>
      </c>
      <c r="J9">
        <v>25</v>
      </c>
      <c r="K9">
        <v>25</v>
      </c>
      <c r="L9">
        <v>25</v>
      </c>
      <c r="M9">
        <f t="shared" si="0"/>
        <v>102</v>
      </c>
      <c r="N9" s="12">
        <f t="shared" si="1"/>
        <v>18</v>
      </c>
      <c r="O9" s="12">
        <f t="shared" si="1"/>
        <v>16.666666666666668</v>
      </c>
      <c r="P9" s="12">
        <f t="shared" si="1"/>
        <v>16.666666666666668</v>
      </c>
      <c r="Q9" s="12">
        <f t="shared" si="1"/>
        <v>16.666666666666668</v>
      </c>
      <c r="R9" s="12">
        <f t="shared" si="2"/>
        <v>17</v>
      </c>
      <c r="S9" s="12">
        <f t="shared" si="3"/>
        <v>3.9215686274509762</v>
      </c>
      <c r="T9" s="12">
        <v>16</v>
      </c>
    </row>
    <row r="10" spans="1:23" x14ac:dyDescent="0.25">
      <c r="A10">
        <v>8</v>
      </c>
      <c r="B10" t="s">
        <v>45</v>
      </c>
      <c r="C10" s="13">
        <v>118</v>
      </c>
      <c r="D10">
        <v>1</v>
      </c>
      <c r="E10" t="s">
        <v>18</v>
      </c>
      <c r="F10" t="s">
        <v>23</v>
      </c>
      <c r="G10" t="s">
        <v>46</v>
      </c>
      <c r="H10">
        <v>10</v>
      </c>
      <c r="I10">
        <v>18</v>
      </c>
      <c r="J10">
        <v>16</v>
      </c>
      <c r="K10">
        <v>15</v>
      </c>
      <c r="L10">
        <v>16</v>
      </c>
      <c r="M10">
        <f t="shared" si="0"/>
        <v>65</v>
      </c>
      <c r="N10" s="12">
        <f t="shared" si="1"/>
        <v>12</v>
      </c>
      <c r="O10" s="12">
        <f t="shared" si="1"/>
        <v>10.666666666666666</v>
      </c>
      <c r="P10" s="12">
        <f t="shared" si="1"/>
        <v>10</v>
      </c>
      <c r="Q10" s="12">
        <f t="shared" si="1"/>
        <v>10.666666666666666</v>
      </c>
      <c r="R10" s="12">
        <f t="shared" si="2"/>
        <v>10.833333333333334</v>
      </c>
      <c r="S10" s="12">
        <f t="shared" si="3"/>
        <v>7.743419933611027</v>
      </c>
      <c r="T10" s="12">
        <v>12.666666666666666</v>
      </c>
    </row>
    <row r="11" spans="1:23" x14ac:dyDescent="0.25">
      <c r="A11">
        <v>9</v>
      </c>
      <c r="B11" t="s">
        <v>45</v>
      </c>
      <c r="C11" s="13">
        <v>121</v>
      </c>
      <c r="D11">
        <v>2</v>
      </c>
      <c r="E11" t="s">
        <v>22</v>
      </c>
      <c r="F11" t="s">
        <v>23</v>
      </c>
      <c r="G11" t="s">
        <v>47</v>
      </c>
      <c r="H11">
        <v>20</v>
      </c>
      <c r="I11">
        <v>18</v>
      </c>
      <c r="J11">
        <v>13</v>
      </c>
      <c r="K11">
        <v>16</v>
      </c>
      <c r="L11">
        <v>9</v>
      </c>
      <c r="M11">
        <f t="shared" si="0"/>
        <v>56</v>
      </c>
      <c r="N11" s="12">
        <f t="shared" si="1"/>
        <v>12</v>
      </c>
      <c r="O11" s="12">
        <f t="shared" si="1"/>
        <v>8.6666666666666661</v>
      </c>
      <c r="P11" s="12">
        <f t="shared" si="1"/>
        <v>10.666666666666666</v>
      </c>
      <c r="Q11" s="12">
        <f t="shared" si="1"/>
        <v>6</v>
      </c>
      <c r="R11" s="12">
        <f t="shared" si="2"/>
        <v>9.3333333333333339</v>
      </c>
      <c r="S11" s="12">
        <f t="shared" si="3"/>
        <v>27.969857439216078</v>
      </c>
      <c r="T11" s="12">
        <v>14</v>
      </c>
    </row>
    <row r="12" spans="1:23" x14ac:dyDescent="0.25">
      <c r="A12">
        <v>10</v>
      </c>
      <c r="B12" t="s">
        <v>45</v>
      </c>
      <c r="C12" s="13">
        <v>122</v>
      </c>
      <c r="D12">
        <v>2</v>
      </c>
      <c r="E12" t="s">
        <v>18</v>
      </c>
      <c r="F12" t="s">
        <v>23</v>
      </c>
      <c r="G12" t="s">
        <v>46</v>
      </c>
      <c r="H12">
        <v>10</v>
      </c>
      <c r="I12">
        <v>19</v>
      </c>
      <c r="J12">
        <v>10</v>
      </c>
      <c r="K12">
        <v>13</v>
      </c>
      <c r="L12">
        <v>14</v>
      </c>
      <c r="M12">
        <f t="shared" si="0"/>
        <v>56</v>
      </c>
      <c r="N12" s="12">
        <f t="shared" si="1"/>
        <v>12.666666666666666</v>
      </c>
      <c r="O12" s="12">
        <f t="shared" si="1"/>
        <v>6.666666666666667</v>
      </c>
      <c r="P12" s="12">
        <f t="shared" si="1"/>
        <v>8.6666666666666661</v>
      </c>
      <c r="Q12" s="12">
        <f t="shared" si="1"/>
        <v>9.3333333333333339</v>
      </c>
      <c r="R12" s="12">
        <f t="shared" si="2"/>
        <v>9.3333333333333339</v>
      </c>
      <c r="S12" s="12">
        <f t="shared" si="3"/>
        <v>26.726124191242413</v>
      </c>
      <c r="T12" s="12">
        <v>9.3333333333333339</v>
      </c>
    </row>
    <row r="13" spans="1:23" x14ac:dyDescent="0.25">
      <c r="A13">
        <v>11</v>
      </c>
      <c r="B13" t="s">
        <v>45</v>
      </c>
      <c r="C13" s="13">
        <v>123</v>
      </c>
      <c r="D13">
        <v>2</v>
      </c>
      <c r="E13" s="19" t="s">
        <v>22</v>
      </c>
      <c r="F13" s="19" t="s">
        <v>23</v>
      </c>
      <c r="G13" s="19" t="s">
        <v>46</v>
      </c>
      <c r="H13" s="19">
        <v>10</v>
      </c>
      <c r="I13">
        <v>27</v>
      </c>
      <c r="J13">
        <v>24</v>
      </c>
      <c r="K13" s="19">
        <v>24</v>
      </c>
      <c r="L13" s="19">
        <v>22</v>
      </c>
      <c r="M13">
        <f t="shared" si="0"/>
        <v>97</v>
      </c>
      <c r="N13" s="12">
        <f t="shared" si="1"/>
        <v>18</v>
      </c>
      <c r="O13" s="12">
        <f t="shared" si="1"/>
        <v>16</v>
      </c>
      <c r="P13" s="12">
        <f t="shared" si="1"/>
        <v>16</v>
      </c>
      <c r="Q13" s="12">
        <f t="shared" si="1"/>
        <v>14.666666666666666</v>
      </c>
      <c r="R13" s="12">
        <f t="shared" si="2"/>
        <v>16.166666666666668</v>
      </c>
      <c r="S13" s="12">
        <f t="shared" si="3"/>
        <v>8.5012487126137337</v>
      </c>
      <c r="T13" s="12">
        <v>16.666666666666668</v>
      </c>
    </row>
    <row r="14" spans="1:23" x14ac:dyDescent="0.25">
      <c r="A14">
        <v>12</v>
      </c>
      <c r="B14" t="s">
        <v>45</v>
      </c>
      <c r="C14" s="13">
        <v>124</v>
      </c>
      <c r="D14">
        <v>2</v>
      </c>
      <c r="E14" t="s">
        <v>18</v>
      </c>
      <c r="F14" t="s">
        <v>19</v>
      </c>
      <c r="G14" t="s">
        <v>47</v>
      </c>
      <c r="H14">
        <v>20</v>
      </c>
      <c r="I14">
        <v>31</v>
      </c>
      <c r="J14">
        <v>36</v>
      </c>
      <c r="K14">
        <v>20</v>
      </c>
      <c r="L14">
        <v>18</v>
      </c>
      <c r="M14">
        <f t="shared" si="0"/>
        <v>105</v>
      </c>
      <c r="N14" s="12">
        <f t="shared" si="1"/>
        <v>20.666666666666668</v>
      </c>
      <c r="O14" s="12">
        <f t="shared" si="1"/>
        <v>24</v>
      </c>
      <c r="P14" s="12">
        <f t="shared" si="1"/>
        <v>13.333333333333334</v>
      </c>
      <c r="Q14" s="12">
        <f t="shared" si="1"/>
        <v>12</v>
      </c>
      <c r="R14" s="12">
        <f t="shared" si="2"/>
        <v>17.5</v>
      </c>
      <c r="S14" s="12">
        <f t="shared" si="3"/>
        <v>32.973110279615966</v>
      </c>
      <c r="T14" s="12">
        <v>16.666666666666668</v>
      </c>
    </row>
    <row r="15" spans="1:23" x14ac:dyDescent="0.25">
      <c r="A15">
        <v>13</v>
      </c>
      <c r="B15" t="s">
        <v>45</v>
      </c>
      <c r="C15" s="13">
        <v>125</v>
      </c>
      <c r="D15">
        <v>2</v>
      </c>
      <c r="E15" t="s">
        <v>18</v>
      </c>
      <c r="F15" t="s">
        <v>19</v>
      </c>
      <c r="G15" t="s">
        <v>46</v>
      </c>
      <c r="H15">
        <v>10</v>
      </c>
      <c r="I15">
        <v>20</v>
      </c>
      <c r="J15">
        <v>18</v>
      </c>
      <c r="K15">
        <v>11</v>
      </c>
      <c r="L15">
        <v>11</v>
      </c>
      <c r="M15">
        <f t="shared" si="0"/>
        <v>60</v>
      </c>
      <c r="N15" s="12">
        <f t="shared" si="1"/>
        <v>13.333333333333334</v>
      </c>
      <c r="O15" s="12">
        <f t="shared" si="1"/>
        <v>12</v>
      </c>
      <c r="P15" s="12">
        <f t="shared" si="1"/>
        <v>7.333333333333333</v>
      </c>
      <c r="Q15" s="12">
        <f t="shared" si="1"/>
        <v>7.333333333333333</v>
      </c>
      <c r="R15" s="12">
        <f t="shared" si="2"/>
        <v>10</v>
      </c>
      <c r="S15" s="12">
        <f t="shared" si="3"/>
        <v>31.269438398822818</v>
      </c>
      <c r="T15" s="12">
        <v>12.666666666666666</v>
      </c>
    </row>
    <row r="16" spans="1:23" x14ac:dyDescent="0.25">
      <c r="A16">
        <v>14</v>
      </c>
      <c r="B16" t="s">
        <v>45</v>
      </c>
      <c r="C16" s="13">
        <v>126</v>
      </c>
      <c r="D16">
        <v>2</v>
      </c>
      <c r="E16" t="s">
        <v>18</v>
      </c>
      <c r="F16" t="s">
        <v>23</v>
      </c>
      <c r="G16" t="s">
        <v>47</v>
      </c>
      <c r="H16">
        <v>20</v>
      </c>
      <c r="I16">
        <v>31</v>
      </c>
      <c r="J16">
        <v>26</v>
      </c>
      <c r="K16">
        <v>26</v>
      </c>
      <c r="L16">
        <v>23</v>
      </c>
      <c r="M16">
        <f t="shared" si="0"/>
        <v>106</v>
      </c>
      <c r="N16" s="12">
        <f t="shared" si="1"/>
        <v>20.666666666666668</v>
      </c>
      <c r="O16" s="12">
        <f t="shared" si="1"/>
        <v>17.333333333333332</v>
      </c>
      <c r="P16" s="12">
        <f t="shared" si="1"/>
        <v>17.333333333333332</v>
      </c>
      <c r="Q16" s="12">
        <f t="shared" si="1"/>
        <v>15.333333333333334</v>
      </c>
      <c r="R16" s="12">
        <f t="shared" si="2"/>
        <v>17.666666666666668</v>
      </c>
      <c r="S16" s="12">
        <f t="shared" si="3"/>
        <v>12.515565246624282</v>
      </c>
      <c r="T16" s="12">
        <v>18</v>
      </c>
    </row>
    <row r="17" spans="1:20" x14ac:dyDescent="0.25">
      <c r="A17">
        <v>15</v>
      </c>
      <c r="B17" t="s">
        <v>45</v>
      </c>
      <c r="C17" s="13">
        <v>127</v>
      </c>
      <c r="D17">
        <v>2</v>
      </c>
      <c r="E17" t="s">
        <v>22</v>
      </c>
      <c r="F17" t="s">
        <v>19</v>
      </c>
      <c r="G17" t="s">
        <v>47</v>
      </c>
      <c r="H17">
        <v>20</v>
      </c>
      <c r="I17">
        <v>28</v>
      </c>
      <c r="J17">
        <v>22</v>
      </c>
      <c r="K17">
        <v>24</v>
      </c>
      <c r="L17">
        <v>21</v>
      </c>
      <c r="M17">
        <f t="shared" si="0"/>
        <v>95</v>
      </c>
      <c r="N17" s="12">
        <f t="shared" si="1"/>
        <v>18.666666666666668</v>
      </c>
      <c r="O17" s="12">
        <f t="shared" si="1"/>
        <v>14.666666666666666</v>
      </c>
      <c r="P17" s="12">
        <f t="shared" si="1"/>
        <v>16</v>
      </c>
      <c r="Q17" s="12">
        <f t="shared" si="1"/>
        <v>14</v>
      </c>
      <c r="R17" s="12">
        <f t="shared" si="2"/>
        <v>15.833333333333334</v>
      </c>
      <c r="S17" s="12">
        <f t="shared" si="3"/>
        <v>13.034509207724035</v>
      </c>
      <c r="T17" s="12">
        <v>16.666666666666668</v>
      </c>
    </row>
    <row r="18" spans="1:20" x14ac:dyDescent="0.25">
      <c r="A18">
        <v>16</v>
      </c>
      <c r="B18" t="s">
        <v>45</v>
      </c>
      <c r="C18" s="13">
        <v>128</v>
      </c>
      <c r="D18">
        <v>2</v>
      </c>
      <c r="E18" t="s">
        <v>22</v>
      </c>
      <c r="F18" t="s">
        <v>19</v>
      </c>
      <c r="G18" t="s">
        <v>46</v>
      </c>
      <c r="H18">
        <v>10</v>
      </c>
      <c r="I18">
        <v>21</v>
      </c>
      <c r="J18">
        <v>18</v>
      </c>
      <c r="K18">
        <v>21</v>
      </c>
      <c r="L18">
        <v>21</v>
      </c>
      <c r="M18">
        <f t="shared" si="0"/>
        <v>81</v>
      </c>
      <c r="N18" s="12">
        <f t="shared" si="1"/>
        <v>14</v>
      </c>
      <c r="O18" s="12">
        <f t="shared" si="1"/>
        <v>12</v>
      </c>
      <c r="P18" s="12">
        <f t="shared" si="1"/>
        <v>14</v>
      </c>
      <c r="Q18" s="12">
        <f t="shared" si="1"/>
        <v>14</v>
      </c>
      <c r="R18" s="12">
        <f t="shared" si="2"/>
        <v>13.5</v>
      </c>
      <c r="S18" s="12">
        <f t="shared" si="3"/>
        <v>7.4074074074074066</v>
      </c>
      <c r="T18" s="12">
        <v>12.666666666666666</v>
      </c>
    </row>
    <row r="19" spans="1:20" x14ac:dyDescent="0.25">
      <c r="A19">
        <v>17</v>
      </c>
      <c r="B19" t="s">
        <v>45</v>
      </c>
      <c r="C19" s="13">
        <v>311</v>
      </c>
      <c r="D19">
        <v>3</v>
      </c>
      <c r="E19" t="s">
        <v>18</v>
      </c>
      <c r="F19" t="s">
        <v>23</v>
      </c>
      <c r="G19" t="s">
        <v>46</v>
      </c>
      <c r="H19">
        <v>10</v>
      </c>
      <c r="I19">
        <v>9</v>
      </c>
      <c r="J19">
        <v>6</v>
      </c>
      <c r="K19">
        <v>17</v>
      </c>
      <c r="L19">
        <v>17</v>
      </c>
      <c r="M19">
        <f t="shared" si="0"/>
        <v>49</v>
      </c>
      <c r="N19" s="12">
        <f t="shared" si="1"/>
        <v>6</v>
      </c>
      <c r="O19" s="12">
        <f t="shared" si="1"/>
        <v>4</v>
      </c>
      <c r="P19" s="12">
        <f t="shared" si="1"/>
        <v>11.333333333333334</v>
      </c>
      <c r="Q19" s="12">
        <f t="shared" si="1"/>
        <v>11.333333333333334</v>
      </c>
      <c r="R19" s="12">
        <f t="shared" si="2"/>
        <v>8.1666666666666661</v>
      </c>
      <c r="S19" s="12">
        <f t="shared" si="3"/>
        <v>45.876776326768322</v>
      </c>
      <c r="T19" s="12">
        <v>10</v>
      </c>
    </row>
    <row r="20" spans="1:20" x14ac:dyDescent="0.25">
      <c r="A20">
        <v>18</v>
      </c>
      <c r="B20" t="s">
        <v>45</v>
      </c>
      <c r="C20" s="13">
        <v>312</v>
      </c>
      <c r="D20">
        <v>3</v>
      </c>
      <c r="E20" t="s">
        <v>18</v>
      </c>
      <c r="F20" t="s">
        <v>19</v>
      </c>
      <c r="G20" t="s">
        <v>47</v>
      </c>
      <c r="H20">
        <v>20</v>
      </c>
      <c r="I20">
        <v>16</v>
      </c>
      <c r="J20">
        <v>24</v>
      </c>
      <c r="K20">
        <v>29</v>
      </c>
      <c r="L20">
        <v>31</v>
      </c>
      <c r="M20">
        <f t="shared" si="0"/>
        <v>100</v>
      </c>
      <c r="N20" s="12">
        <f t="shared" si="1"/>
        <v>10.666666666666666</v>
      </c>
      <c r="O20" s="12">
        <f t="shared" si="1"/>
        <v>16</v>
      </c>
      <c r="P20" s="12">
        <f t="shared" si="1"/>
        <v>19.333333333333332</v>
      </c>
      <c r="Q20" s="12">
        <f t="shared" si="1"/>
        <v>20.666666666666668</v>
      </c>
      <c r="R20" s="12">
        <f t="shared" si="2"/>
        <v>16.666666666666668</v>
      </c>
      <c r="S20" s="12">
        <f t="shared" si="3"/>
        <v>26.733250207684485</v>
      </c>
      <c r="T20" s="12">
        <v>24.666666666666668</v>
      </c>
    </row>
    <row r="21" spans="1:20" x14ac:dyDescent="0.25">
      <c r="A21">
        <v>19</v>
      </c>
      <c r="B21" t="s">
        <v>45</v>
      </c>
      <c r="C21" s="13">
        <v>313</v>
      </c>
      <c r="D21">
        <v>3</v>
      </c>
      <c r="E21" t="s">
        <v>18</v>
      </c>
      <c r="F21" t="s">
        <v>19</v>
      </c>
      <c r="G21" t="s">
        <v>46</v>
      </c>
      <c r="H21">
        <v>10</v>
      </c>
      <c r="I21">
        <v>11</v>
      </c>
      <c r="J21">
        <v>7</v>
      </c>
      <c r="K21">
        <v>13</v>
      </c>
      <c r="L21">
        <v>20</v>
      </c>
      <c r="M21">
        <f t="shared" si="0"/>
        <v>51</v>
      </c>
      <c r="N21" s="12">
        <f t="shared" si="1"/>
        <v>7.333333333333333</v>
      </c>
      <c r="O21" s="12">
        <f t="shared" si="1"/>
        <v>4.666666666666667</v>
      </c>
      <c r="P21" s="12">
        <f t="shared" si="1"/>
        <v>8.6666666666666661</v>
      </c>
      <c r="Q21" s="12">
        <f t="shared" si="1"/>
        <v>13.333333333333334</v>
      </c>
      <c r="R21" s="12">
        <f t="shared" si="2"/>
        <v>8.5</v>
      </c>
      <c r="S21" s="12">
        <f t="shared" si="3"/>
        <v>42.659265025047645</v>
      </c>
      <c r="T21" s="12">
        <v>5.333333333333333</v>
      </c>
    </row>
    <row r="22" spans="1:20" x14ac:dyDescent="0.25">
      <c r="A22">
        <v>20</v>
      </c>
      <c r="B22" t="s">
        <v>45</v>
      </c>
      <c r="C22" s="13">
        <v>314</v>
      </c>
      <c r="D22">
        <v>3</v>
      </c>
      <c r="E22" t="s">
        <v>22</v>
      </c>
      <c r="F22" t="s">
        <v>19</v>
      </c>
      <c r="G22" t="s">
        <v>46</v>
      </c>
      <c r="H22">
        <v>10</v>
      </c>
      <c r="I22">
        <v>19</v>
      </c>
      <c r="J22">
        <v>16</v>
      </c>
      <c r="K22">
        <v>20</v>
      </c>
      <c r="L22">
        <v>17</v>
      </c>
      <c r="M22">
        <f t="shared" si="0"/>
        <v>72</v>
      </c>
      <c r="N22" s="12">
        <f t="shared" si="1"/>
        <v>12.666666666666666</v>
      </c>
      <c r="O22" s="12">
        <f t="shared" si="1"/>
        <v>10.666666666666666</v>
      </c>
      <c r="P22" s="12">
        <f t="shared" si="1"/>
        <v>13.333333333333334</v>
      </c>
      <c r="Q22" s="12">
        <f t="shared" si="1"/>
        <v>11.333333333333334</v>
      </c>
      <c r="R22" s="12">
        <f t="shared" si="2"/>
        <v>12</v>
      </c>
      <c r="S22" s="12">
        <f t="shared" si="3"/>
        <v>10.143010324169746</v>
      </c>
      <c r="T22" s="12">
        <v>12.666666666666666</v>
      </c>
    </row>
    <row r="23" spans="1:20" x14ac:dyDescent="0.25">
      <c r="A23">
        <v>21</v>
      </c>
      <c r="B23" t="s">
        <v>45</v>
      </c>
      <c r="C23" s="13">
        <v>315</v>
      </c>
      <c r="D23">
        <v>3</v>
      </c>
      <c r="E23" t="s">
        <v>18</v>
      </c>
      <c r="F23" t="s">
        <v>23</v>
      </c>
      <c r="G23" t="s">
        <v>47</v>
      </c>
      <c r="H23">
        <v>20</v>
      </c>
      <c r="I23">
        <v>18</v>
      </c>
      <c r="J23">
        <v>13</v>
      </c>
      <c r="K23">
        <v>27</v>
      </c>
      <c r="L23">
        <v>26</v>
      </c>
      <c r="M23">
        <f t="shared" si="0"/>
        <v>84</v>
      </c>
      <c r="N23" s="12">
        <f t="shared" si="1"/>
        <v>12</v>
      </c>
      <c r="O23" s="12">
        <f t="shared" si="1"/>
        <v>8.6666666666666661</v>
      </c>
      <c r="P23" s="12">
        <f t="shared" si="1"/>
        <v>18</v>
      </c>
      <c r="Q23" s="12">
        <f t="shared" si="1"/>
        <v>17.333333333333332</v>
      </c>
      <c r="R23" s="12">
        <f t="shared" si="2"/>
        <v>14</v>
      </c>
      <c r="S23" s="12">
        <f t="shared" si="3"/>
        <v>31.825297866291109</v>
      </c>
      <c r="T23" s="12">
        <v>16</v>
      </c>
    </row>
    <row r="24" spans="1:20" x14ac:dyDescent="0.25">
      <c r="A24">
        <v>22</v>
      </c>
      <c r="B24" t="s">
        <v>45</v>
      </c>
      <c r="C24" s="13">
        <v>316</v>
      </c>
      <c r="D24">
        <v>3</v>
      </c>
      <c r="E24" t="s">
        <v>22</v>
      </c>
      <c r="F24" t="s">
        <v>23</v>
      </c>
      <c r="G24" t="s">
        <v>46</v>
      </c>
      <c r="H24">
        <v>10</v>
      </c>
      <c r="I24">
        <v>18</v>
      </c>
      <c r="J24">
        <v>21</v>
      </c>
      <c r="K24">
        <v>19</v>
      </c>
      <c r="L24">
        <v>20</v>
      </c>
      <c r="M24">
        <f t="shared" si="0"/>
        <v>78</v>
      </c>
      <c r="N24" s="12">
        <f t="shared" si="1"/>
        <v>12</v>
      </c>
      <c r="O24" s="12">
        <f t="shared" si="1"/>
        <v>14</v>
      </c>
      <c r="P24" s="12">
        <f t="shared" si="1"/>
        <v>12.666666666666666</v>
      </c>
      <c r="Q24" s="12">
        <f t="shared" si="1"/>
        <v>13.333333333333334</v>
      </c>
      <c r="R24" s="12">
        <f t="shared" si="2"/>
        <v>13</v>
      </c>
      <c r="S24" s="12">
        <f t="shared" si="3"/>
        <v>6.6204843524913128</v>
      </c>
      <c r="T24" s="12">
        <v>15.333333333333334</v>
      </c>
    </row>
    <row r="25" spans="1:20" x14ac:dyDescent="0.25">
      <c r="A25">
        <v>23</v>
      </c>
      <c r="B25" t="s">
        <v>45</v>
      </c>
      <c r="C25" s="13">
        <v>317</v>
      </c>
      <c r="D25">
        <v>3</v>
      </c>
      <c r="E25" t="s">
        <v>22</v>
      </c>
      <c r="F25" t="s">
        <v>19</v>
      </c>
      <c r="G25" t="s">
        <v>47</v>
      </c>
      <c r="H25">
        <v>20</v>
      </c>
      <c r="I25">
        <v>17</v>
      </c>
      <c r="J25">
        <v>19</v>
      </c>
      <c r="K25">
        <v>20</v>
      </c>
      <c r="L25">
        <v>14</v>
      </c>
      <c r="M25">
        <f t="shared" si="0"/>
        <v>70</v>
      </c>
      <c r="N25" s="12">
        <f t="shared" si="1"/>
        <v>11.333333333333334</v>
      </c>
      <c r="O25" s="12">
        <f t="shared" si="1"/>
        <v>12.666666666666666</v>
      </c>
      <c r="P25" s="12">
        <f t="shared" si="1"/>
        <v>13.333333333333334</v>
      </c>
      <c r="Q25" s="12">
        <f t="shared" si="1"/>
        <v>9.3333333333333339</v>
      </c>
      <c r="R25" s="12">
        <f t="shared" si="2"/>
        <v>11.666666666666666</v>
      </c>
      <c r="S25" s="12">
        <f t="shared" si="3"/>
        <v>15.118578920369027</v>
      </c>
      <c r="T25" s="12">
        <v>16.666666666666668</v>
      </c>
    </row>
    <row r="26" spans="1:20" x14ac:dyDescent="0.25">
      <c r="A26">
        <v>24</v>
      </c>
      <c r="B26" t="s">
        <v>45</v>
      </c>
      <c r="C26" s="13">
        <v>318</v>
      </c>
      <c r="D26">
        <v>3</v>
      </c>
      <c r="E26" t="s">
        <v>22</v>
      </c>
      <c r="F26" t="s">
        <v>23</v>
      </c>
      <c r="G26" t="s">
        <v>47</v>
      </c>
      <c r="H26">
        <v>20</v>
      </c>
      <c r="I26">
        <v>23</v>
      </c>
      <c r="J26">
        <v>21</v>
      </c>
      <c r="K26">
        <v>22</v>
      </c>
      <c r="L26">
        <v>28</v>
      </c>
      <c r="M26">
        <f t="shared" si="0"/>
        <v>94</v>
      </c>
      <c r="N26" s="12">
        <f t="shared" si="1"/>
        <v>15.333333333333334</v>
      </c>
      <c r="O26" s="12">
        <f t="shared" si="1"/>
        <v>14</v>
      </c>
      <c r="P26" s="12">
        <f t="shared" si="1"/>
        <v>14.666666666666666</v>
      </c>
      <c r="Q26" s="12">
        <f t="shared" si="1"/>
        <v>18.666666666666668</v>
      </c>
      <c r="R26" s="12">
        <f t="shared" si="2"/>
        <v>15.666666666666666</v>
      </c>
      <c r="S26" s="12">
        <f t="shared" si="3"/>
        <v>13.230324897998273</v>
      </c>
      <c r="T26" s="12">
        <v>17.333333333333332</v>
      </c>
    </row>
    <row r="27" spans="1:20" x14ac:dyDescent="0.25">
      <c r="A27">
        <v>25</v>
      </c>
      <c r="B27" t="s">
        <v>45</v>
      </c>
      <c r="C27" s="13">
        <v>321</v>
      </c>
      <c r="D27">
        <v>4</v>
      </c>
      <c r="E27" t="s">
        <v>22</v>
      </c>
      <c r="F27" t="s">
        <v>19</v>
      </c>
      <c r="G27" t="s">
        <v>47</v>
      </c>
      <c r="H27">
        <v>20</v>
      </c>
      <c r="I27">
        <v>22</v>
      </c>
      <c r="J27">
        <v>23</v>
      </c>
      <c r="K27">
        <v>21</v>
      </c>
      <c r="L27">
        <v>21</v>
      </c>
      <c r="M27">
        <f t="shared" si="0"/>
        <v>87</v>
      </c>
      <c r="N27" s="12">
        <f t="shared" si="1"/>
        <v>14.666666666666666</v>
      </c>
      <c r="O27" s="12">
        <f t="shared" si="1"/>
        <v>15.333333333333334</v>
      </c>
      <c r="P27" s="12">
        <f t="shared" si="1"/>
        <v>14</v>
      </c>
      <c r="Q27" s="12">
        <f t="shared" si="1"/>
        <v>14</v>
      </c>
      <c r="R27" s="12">
        <f t="shared" si="2"/>
        <v>14.5</v>
      </c>
      <c r="S27" s="12">
        <f t="shared" si="3"/>
        <v>4.4019637138222452</v>
      </c>
      <c r="T27" s="12">
        <v>15.333333333333334</v>
      </c>
    </row>
    <row r="28" spans="1:20" x14ac:dyDescent="0.25">
      <c r="A28">
        <v>26</v>
      </c>
      <c r="B28" t="s">
        <v>45</v>
      </c>
      <c r="C28" s="13">
        <v>322</v>
      </c>
      <c r="D28">
        <v>4</v>
      </c>
      <c r="E28" t="s">
        <v>22</v>
      </c>
      <c r="F28" t="s">
        <v>23</v>
      </c>
      <c r="G28" t="s">
        <v>46</v>
      </c>
      <c r="H28">
        <v>10</v>
      </c>
      <c r="I28">
        <v>25</v>
      </c>
      <c r="J28">
        <v>22</v>
      </c>
      <c r="K28">
        <v>18</v>
      </c>
      <c r="L28">
        <v>19</v>
      </c>
      <c r="M28">
        <f t="shared" si="0"/>
        <v>84</v>
      </c>
      <c r="N28" s="12">
        <f t="shared" si="1"/>
        <v>16.666666666666668</v>
      </c>
      <c r="O28" s="12">
        <f t="shared" si="1"/>
        <v>14.666666666666666</v>
      </c>
      <c r="P28" s="12">
        <f t="shared" si="1"/>
        <v>12</v>
      </c>
      <c r="Q28" s="12">
        <f t="shared" si="1"/>
        <v>12.666666666666666</v>
      </c>
      <c r="R28" s="12">
        <f t="shared" si="2"/>
        <v>14</v>
      </c>
      <c r="S28" s="12">
        <f t="shared" si="3"/>
        <v>15.058465048420874</v>
      </c>
      <c r="T28" s="12">
        <v>13.333333333333334</v>
      </c>
    </row>
    <row r="29" spans="1:20" x14ac:dyDescent="0.25">
      <c r="A29">
        <v>27</v>
      </c>
      <c r="B29" t="s">
        <v>45</v>
      </c>
      <c r="C29" s="13">
        <v>323</v>
      </c>
      <c r="D29">
        <v>4</v>
      </c>
      <c r="E29" t="s">
        <v>22</v>
      </c>
      <c r="F29" t="s">
        <v>23</v>
      </c>
      <c r="G29" t="s">
        <v>47</v>
      </c>
      <c r="H29">
        <v>20</v>
      </c>
      <c r="I29">
        <v>21</v>
      </c>
      <c r="J29">
        <v>21</v>
      </c>
      <c r="K29">
        <v>22</v>
      </c>
      <c r="L29">
        <v>25</v>
      </c>
      <c r="M29">
        <f t="shared" si="0"/>
        <v>89</v>
      </c>
      <c r="N29" s="12">
        <f t="shared" si="1"/>
        <v>14</v>
      </c>
      <c r="O29" s="12">
        <f t="shared" si="1"/>
        <v>14</v>
      </c>
      <c r="P29" s="12">
        <f t="shared" si="1"/>
        <v>14.666666666666666</v>
      </c>
      <c r="Q29" s="12">
        <f t="shared" si="1"/>
        <v>16.666666666666668</v>
      </c>
      <c r="R29" s="12">
        <f t="shared" si="2"/>
        <v>14.833333333333334</v>
      </c>
      <c r="S29" s="12">
        <f t="shared" si="3"/>
        <v>8.5077278588768195</v>
      </c>
      <c r="T29" s="12">
        <v>14</v>
      </c>
    </row>
    <row r="30" spans="1:20" x14ac:dyDescent="0.25">
      <c r="A30">
        <v>28</v>
      </c>
      <c r="B30" t="s">
        <v>45</v>
      </c>
      <c r="C30" s="13">
        <v>324</v>
      </c>
      <c r="D30">
        <v>4</v>
      </c>
      <c r="E30" t="s">
        <v>18</v>
      </c>
      <c r="F30" t="s">
        <v>23</v>
      </c>
      <c r="G30" t="s">
        <v>47</v>
      </c>
      <c r="H30">
        <v>20</v>
      </c>
      <c r="I30">
        <v>24</v>
      </c>
      <c r="J30">
        <v>26</v>
      </c>
      <c r="K30">
        <v>27</v>
      </c>
      <c r="L30">
        <v>29</v>
      </c>
      <c r="M30">
        <f t="shared" si="0"/>
        <v>106</v>
      </c>
      <c r="N30" s="12">
        <f t="shared" si="1"/>
        <v>16</v>
      </c>
      <c r="O30" s="12">
        <f t="shared" si="1"/>
        <v>17.333333333333332</v>
      </c>
      <c r="P30" s="12">
        <f t="shared" si="1"/>
        <v>18</v>
      </c>
      <c r="Q30" s="12">
        <f t="shared" si="1"/>
        <v>19.333333333333332</v>
      </c>
      <c r="R30" s="12">
        <f t="shared" si="2"/>
        <v>17.666666666666668</v>
      </c>
      <c r="S30" s="12">
        <f t="shared" si="3"/>
        <v>7.8553433942118209</v>
      </c>
      <c r="T30" s="12">
        <v>16.666666666666668</v>
      </c>
    </row>
    <row r="31" spans="1:20" x14ac:dyDescent="0.25">
      <c r="A31">
        <v>29</v>
      </c>
      <c r="B31" t="s">
        <v>45</v>
      </c>
      <c r="C31" s="13">
        <v>325</v>
      </c>
      <c r="D31">
        <v>4</v>
      </c>
      <c r="E31" t="s">
        <v>22</v>
      </c>
      <c r="F31" t="s">
        <v>19</v>
      </c>
      <c r="G31" t="s">
        <v>46</v>
      </c>
      <c r="H31">
        <v>10</v>
      </c>
      <c r="I31">
        <v>18</v>
      </c>
      <c r="J31">
        <v>17</v>
      </c>
      <c r="K31">
        <v>20</v>
      </c>
      <c r="L31">
        <v>20</v>
      </c>
      <c r="M31">
        <f t="shared" si="0"/>
        <v>75</v>
      </c>
      <c r="N31" s="12">
        <f t="shared" si="1"/>
        <v>12</v>
      </c>
      <c r="O31" s="12">
        <f t="shared" si="1"/>
        <v>11.333333333333334</v>
      </c>
      <c r="P31" s="12">
        <f t="shared" si="1"/>
        <v>13.333333333333334</v>
      </c>
      <c r="Q31" s="12">
        <f t="shared" si="1"/>
        <v>13.333333333333334</v>
      </c>
      <c r="R31" s="12">
        <f t="shared" si="2"/>
        <v>12.5</v>
      </c>
      <c r="S31" s="12">
        <f t="shared" si="3"/>
        <v>7.9999999999999991</v>
      </c>
      <c r="T31" s="12">
        <v>14</v>
      </c>
    </row>
    <row r="32" spans="1:20" x14ac:dyDescent="0.25">
      <c r="A32">
        <v>30</v>
      </c>
      <c r="B32" t="s">
        <v>45</v>
      </c>
      <c r="C32" s="13">
        <v>326</v>
      </c>
      <c r="D32">
        <v>4</v>
      </c>
      <c r="E32" t="s">
        <v>18</v>
      </c>
      <c r="F32" t="s">
        <v>19</v>
      </c>
      <c r="G32" t="s">
        <v>46</v>
      </c>
      <c r="H32">
        <v>10</v>
      </c>
      <c r="I32">
        <v>13</v>
      </c>
      <c r="J32">
        <v>11</v>
      </c>
      <c r="K32">
        <v>9</v>
      </c>
      <c r="L32">
        <v>11</v>
      </c>
      <c r="M32">
        <f t="shared" si="0"/>
        <v>44</v>
      </c>
      <c r="N32" s="12">
        <f t="shared" si="1"/>
        <v>8.6666666666666661</v>
      </c>
      <c r="O32" s="12">
        <f t="shared" si="1"/>
        <v>7.333333333333333</v>
      </c>
      <c r="P32" s="12">
        <f t="shared" si="1"/>
        <v>6</v>
      </c>
      <c r="Q32" s="12">
        <f t="shared" si="1"/>
        <v>7.333333333333333</v>
      </c>
      <c r="R32" s="12">
        <f t="shared" si="2"/>
        <v>7.333333333333333</v>
      </c>
      <c r="S32" s="12">
        <f t="shared" si="3"/>
        <v>14.845392380504082</v>
      </c>
      <c r="T32" s="12">
        <v>6.666666666666667</v>
      </c>
    </row>
    <row r="33" spans="1:20" x14ac:dyDescent="0.25">
      <c r="A33">
        <v>31</v>
      </c>
      <c r="B33" t="s">
        <v>45</v>
      </c>
      <c r="C33" s="13">
        <v>327</v>
      </c>
      <c r="D33">
        <v>4</v>
      </c>
      <c r="E33" t="s">
        <v>18</v>
      </c>
      <c r="F33" t="s">
        <v>19</v>
      </c>
      <c r="G33" t="s">
        <v>47</v>
      </c>
      <c r="H33">
        <v>20</v>
      </c>
      <c r="I33">
        <v>19</v>
      </c>
      <c r="J33">
        <v>34</v>
      </c>
      <c r="K33">
        <v>30</v>
      </c>
      <c r="L33">
        <v>25</v>
      </c>
      <c r="M33">
        <f t="shared" si="0"/>
        <v>108</v>
      </c>
      <c r="N33" s="12">
        <f t="shared" si="1"/>
        <v>12.666666666666666</v>
      </c>
      <c r="O33" s="12">
        <f t="shared" si="1"/>
        <v>22.666666666666668</v>
      </c>
      <c r="P33" s="12">
        <f t="shared" si="1"/>
        <v>20</v>
      </c>
      <c r="Q33" s="12">
        <f t="shared" si="1"/>
        <v>16.666666666666668</v>
      </c>
      <c r="R33" s="12">
        <f t="shared" si="2"/>
        <v>18</v>
      </c>
      <c r="S33" s="12">
        <f t="shared" si="3"/>
        <v>24.002743327436519</v>
      </c>
      <c r="T33" s="12">
        <v>22.666666666666668</v>
      </c>
    </row>
    <row r="34" spans="1:20" x14ac:dyDescent="0.25">
      <c r="A34">
        <v>32</v>
      </c>
      <c r="B34" t="s">
        <v>45</v>
      </c>
      <c r="C34" s="13">
        <v>328</v>
      </c>
      <c r="D34">
        <v>4</v>
      </c>
      <c r="E34" t="s">
        <v>18</v>
      </c>
      <c r="F34" t="s">
        <v>23</v>
      </c>
      <c r="G34" t="s">
        <v>46</v>
      </c>
      <c r="H34">
        <v>10</v>
      </c>
      <c r="I34">
        <v>14</v>
      </c>
      <c r="J34">
        <v>14</v>
      </c>
      <c r="K34">
        <v>15</v>
      </c>
      <c r="L34">
        <v>17</v>
      </c>
      <c r="M34">
        <f t="shared" si="0"/>
        <v>60</v>
      </c>
      <c r="N34" s="12">
        <f t="shared" si="1"/>
        <v>9.3333333333333339</v>
      </c>
      <c r="O34" s="12">
        <f t="shared" si="1"/>
        <v>9.3333333333333339</v>
      </c>
      <c r="P34" s="12">
        <f t="shared" si="1"/>
        <v>10</v>
      </c>
      <c r="Q34" s="12">
        <f t="shared" si="1"/>
        <v>11.333333333333334</v>
      </c>
      <c r="R34" s="12">
        <f t="shared" si="2"/>
        <v>10</v>
      </c>
      <c r="S34" s="12">
        <f t="shared" si="3"/>
        <v>9.428090415820634</v>
      </c>
      <c r="T34" s="12">
        <v>8</v>
      </c>
    </row>
    <row r="35" spans="1:20" x14ac:dyDescent="0.25">
      <c r="T35" s="12"/>
    </row>
    <row r="36" spans="1:20" x14ac:dyDescent="0.25">
      <c r="E36" t="s">
        <v>48</v>
      </c>
      <c r="F36" t="s">
        <v>49</v>
      </c>
      <c r="R36" s="13">
        <f>AVERAGE(R3:R12,R14:R34)</f>
        <v>13.74731182795699</v>
      </c>
      <c r="S36" s="13">
        <f>AVERAGE(S3:S12,S14:S34)</f>
        <v>17.483799294043109</v>
      </c>
      <c r="T36" s="12">
        <v>15.053763440860214</v>
      </c>
    </row>
    <row r="37" spans="1:20" x14ac:dyDescent="0.25">
      <c r="F37" t="s">
        <v>18</v>
      </c>
      <c r="R37" s="13">
        <f>AVERAGE(R3:R4,R6,R10,R12,R14:R16,R19:R21,R23,R30,R32:R34)</f>
        <v>13.28125</v>
      </c>
      <c r="S37" s="13">
        <f>AVERAGE(S3:S4,S6,S10,S12,S14:S16,S19:S21,S23,S30,S32:S34)</f>
        <v>24.267981611506006</v>
      </c>
      <c r="T37" s="12">
        <v>14.958333333333332</v>
      </c>
    </row>
    <row r="38" spans="1:20" x14ac:dyDescent="0.25">
      <c r="F38" t="s">
        <v>22</v>
      </c>
      <c r="R38" s="13">
        <f>AVERAGE(R5,R7:R9,R11,R17:R18,R22,R24:R29,R31)</f>
        <v>14.244444444444444</v>
      </c>
      <c r="S38" s="13">
        <f>AVERAGE(S5,S7:S9,S11,S17:S18,S22,S24:S29,S31)</f>
        <v>10.247338155416019</v>
      </c>
      <c r="T38" s="12">
        <v>15.155555555555559</v>
      </c>
    </row>
    <row r="39" spans="1:20" x14ac:dyDescent="0.25">
      <c r="R39" s="13"/>
      <c r="S39" s="13"/>
      <c r="T39" s="12"/>
    </row>
  </sheetData>
  <mergeCells count="2">
    <mergeCell ref="I1:L1"/>
    <mergeCell ref="N1:R1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1EAD9-6315-495B-ADC4-88795912C275}">
  <dimension ref="A1:J43"/>
  <sheetViews>
    <sheetView workbookViewId="0">
      <selection activeCell="S24" sqref="S24"/>
    </sheetView>
  </sheetViews>
  <sheetFormatPr defaultRowHeight="15" x14ac:dyDescent="0.25"/>
  <cols>
    <col min="5" max="5" width="13.28515625" customWidth="1"/>
    <col min="246" max="246" width="13.28515625" customWidth="1"/>
    <col min="260" max="260" width="21" customWidth="1"/>
    <col min="502" max="502" width="13.28515625" customWidth="1"/>
    <col min="516" max="516" width="21" customWidth="1"/>
    <col min="758" max="758" width="13.28515625" customWidth="1"/>
    <col min="772" max="772" width="21" customWidth="1"/>
    <col min="1014" max="1014" width="13.28515625" customWidth="1"/>
    <col min="1028" max="1028" width="21" customWidth="1"/>
    <col min="1270" max="1270" width="13.28515625" customWidth="1"/>
    <col min="1284" max="1284" width="21" customWidth="1"/>
    <col min="1526" max="1526" width="13.28515625" customWidth="1"/>
    <col min="1540" max="1540" width="21" customWidth="1"/>
    <col min="1782" max="1782" width="13.28515625" customWidth="1"/>
    <col min="1796" max="1796" width="21" customWidth="1"/>
    <col min="2038" max="2038" width="13.28515625" customWidth="1"/>
    <col min="2052" max="2052" width="21" customWidth="1"/>
    <col min="2294" max="2294" width="13.28515625" customWidth="1"/>
    <col min="2308" max="2308" width="21" customWidth="1"/>
    <col min="2550" max="2550" width="13.28515625" customWidth="1"/>
    <col min="2564" max="2564" width="21" customWidth="1"/>
    <col min="2806" max="2806" width="13.28515625" customWidth="1"/>
    <col min="2820" max="2820" width="21" customWidth="1"/>
    <col min="3062" max="3062" width="13.28515625" customWidth="1"/>
    <col min="3076" max="3076" width="21" customWidth="1"/>
    <col min="3318" max="3318" width="13.28515625" customWidth="1"/>
    <col min="3332" max="3332" width="21" customWidth="1"/>
    <col min="3574" max="3574" width="13.28515625" customWidth="1"/>
    <col min="3588" max="3588" width="21" customWidth="1"/>
    <col min="3830" max="3830" width="13.28515625" customWidth="1"/>
    <col min="3844" max="3844" width="21" customWidth="1"/>
    <col min="4086" max="4086" width="13.28515625" customWidth="1"/>
    <col min="4100" max="4100" width="21" customWidth="1"/>
    <col min="4342" max="4342" width="13.28515625" customWidth="1"/>
    <col min="4356" max="4356" width="21" customWidth="1"/>
    <col min="4598" max="4598" width="13.28515625" customWidth="1"/>
    <col min="4612" max="4612" width="21" customWidth="1"/>
    <col min="4854" max="4854" width="13.28515625" customWidth="1"/>
    <col min="4868" max="4868" width="21" customWidth="1"/>
    <col min="5110" max="5110" width="13.28515625" customWidth="1"/>
    <col min="5124" max="5124" width="21" customWidth="1"/>
    <col min="5366" max="5366" width="13.28515625" customWidth="1"/>
    <col min="5380" max="5380" width="21" customWidth="1"/>
    <col min="5622" max="5622" width="13.28515625" customWidth="1"/>
    <col min="5636" max="5636" width="21" customWidth="1"/>
    <col min="5878" max="5878" width="13.28515625" customWidth="1"/>
    <col min="5892" max="5892" width="21" customWidth="1"/>
    <col min="6134" max="6134" width="13.28515625" customWidth="1"/>
    <col min="6148" max="6148" width="21" customWidth="1"/>
    <col min="6390" max="6390" width="13.28515625" customWidth="1"/>
    <col min="6404" max="6404" width="21" customWidth="1"/>
    <col min="6646" max="6646" width="13.28515625" customWidth="1"/>
    <col min="6660" max="6660" width="21" customWidth="1"/>
    <col min="6902" max="6902" width="13.28515625" customWidth="1"/>
    <col min="6916" max="6916" width="21" customWidth="1"/>
    <col min="7158" max="7158" width="13.28515625" customWidth="1"/>
    <col min="7172" max="7172" width="21" customWidth="1"/>
    <col min="7414" max="7414" width="13.28515625" customWidth="1"/>
    <col min="7428" max="7428" width="21" customWidth="1"/>
    <col min="7670" max="7670" width="13.28515625" customWidth="1"/>
    <col min="7684" max="7684" width="21" customWidth="1"/>
    <col min="7926" max="7926" width="13.28515625" customWidth="1"/>
    <col min="7940" max="7940" width="21" customWidth="1"/>
    <col min="8182" max="8182" width="13.28515625" customWidth="1"/>
    <col min="8196" max="8196" width="21" customWidth="1"/>
    <col min="8438" max="8438" width="13.28515625" customWidth="1"/>
    <col min="8452" max="8452" width="21" customWidth="1"/>
    <col min="8694" max="8694" width="13.28515625" customWidth="1"/>
    <col min="8708" max="8708" width="21" customWidth="1"/>
    <col min="8950" max="8950" width="13.28515625" customWidth="1"/>
    <col min="8964" max="8964" width="21" customWidth="1"/>
    <col min="9206" max="9206" width="13.28515625" customWidth="1"/>
    <col min="9220" max="9220" width="21" customWidth="1"/>
    <col min="9462" max="9462" width="13.28515625" customWidth="1"/>
    <col min="9476" max="9476" width="21" customWidth="1"/>
    <col min="9718" max="9718" width="13.28515625" customWidth="1"/>
    <col min="9732" max="9732" width="21" customWidth="1"/>
    <col min="9974" max="9974" width="13.28515625" customWidth="1"/>
    <col min="9988" max="9988" width="21" customWidth="1"/>
    <col min="10230" max="10230" width="13.28515625" customWidth="1"/>
    <col min="10244" max="10244" width="21" customWidth="1"/>
    <col min="10486" max="10486" width="13.28515625" customWidth="1"/>
    <col min="10500" max="10500" width="21" customWidth="1"/>
    <col min="10742" max="10742" width="13.28515625" customWidth="1"/>
    <col min="10756" max="10756" width="21" customWidth="1"/>
    <col min="10998" max="10998" width="13.28515625" customWidth="1"/>
    <col min="11012" max="11012" width="21" customWidth="1"/>
    <col min="11254" max="11254" width="13.28515625" customWidth="1"/>
    <col min="11268" max="11268" width="21" customWidth="1"/>
    <col min="11510" max="11510" width="13.28515625" customWidth="1"/>
    <col min="11524" max="11524" width="21" customWidth="1"/>
    <col min="11766" max="11766" width="13.28515625" customWidth="1"/>
    <col min="11780" max="11780" width="21" customWidth="1"/>
    <col min="12022" max="12022" width="13.28515625" customWidth="1"/>
    <col min="12036" max="12036" width="21" customWidth="1"/>
    <col min="12278" max="12278" width="13.28515625" customWidth="1"/>
    <col min="12292" max="12292" width="21" customWidth="1"/>
    <col min="12534" max="12534" width="13.28515625" customWidth="1"/>
    <col min="12548" max="12548" width="21" customWidth="1"/>
    <col min="12790" max="12790" width="13.28515625" customWidth="1"/>
    <col min="12804" max="12804" width="21" customWidth="1"/>
    <col min="13046" max="13046" width="13.28515625" customWidth="1"/>
    <col min="13060" max="13060" width="21" customWidth="1"/>
    <col min="13302" max="13302" width="13.28515625" customWidth="1"/>
    <col min="13316" max="13316" width="21" customWidth="1"/>
    <col min="13558" max="13558" width="13.28515625" customWidth="1"/>
    <col min="13572" max="13572" width="21" customWidth="1"/>
    <col min="13814" max="13814" width="13.28515625" customWidth="1"/>
    <col min="13828" max="13828" width="21" customWidth="1"/>
    <col min="14070" max="14070" width="13.28515625" customWidth="1"/>
    <col min="14084" max="14084" width="21" customWidth="1"/>
    <col min="14326" max="14326" width="13.28515625" customWidth="1"/>
    <col min="14340" max="14340" width="21" customWidth="1"/>
    <col min="14582" max="14582" width="13.28515625" customWidth="1"/>
    <col min="14596" max="14596" width="21" customWidth="1"/>
    <col min="14838" max="14838" width="13.28515625" customWidth="1"/>
    <col min="14852" max="14852" width="21" customWidth="1"/>
    <col min="15094" max="15094" width="13.28515625" customWidth="1"/>
    <col min="15108" max="15108" width="21" customWidth="1"/>
    <col min="15350" max="15350" width="13.28515625" customWidth="1"/>
    <col min="15364" max="15364" width="21" customWidth="1"/>
    <col min="15606" max="15606" width="13.28515625" customWidth="1"/>
    <col min="15620" max="15620" width="21" customWidth="1"/>
    <col min="15862" max="15862" width="13.28515625" customWidth="1"/>
    <col min="15876" max="15876" width="21" customWidth="1"/>
    <col min="16118" max="16118" width="13.28515625" customWidth="1"/>
    <col min="16132" max="16132" width="21" customWidth="1"/>
  </cols>
  <sheetData>
    <row r="1" spans="1:10" x14ac:dyDescent="0.25">
      <c r="A1" t="s">
        <v>0</v>
      </c>
    </row>
    <row r="3" spans="1:10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4" t="s">
        <v>9</v>
      </c>
      <c r="J3" s="4" t="s">
        <v>10</v>
      </c>
    </row>
    <row r="4" spans="1:10" x14ac:dyDescent="0.25">
      <c r="A4" s="7">
        <v>1</v>
      </c>
      <c r="B4" s="8" t="s">
        <v>16</v>
      </c>
      <c r="C4" s="8">
        <v>1</v>
      </c>
      <c r="D4" s="8" t="s">
        <v>17</v>
      </c>
      <c r="E4" s="8"/>
      <c r="F4" s="8"/>
      <c r="G4" s="9">
        <v>3366</v>
      </c>
      <c r="H4" s="9">
        <v>10</v>
      </c>
      <c r="I4">
        <f>H4*6*0.25</f>
        <v>15</v>
      </c>
      <c r="J4">
        <f>G4/H4*10</f>
        <v>3366</v>
      </c>
    </row>
    <row r="5" spans="1:10" x14ac:dyDescent="0.25">
      <c r="A5" s="2">
        <v>2</v>
      </c>
      <c r="B5" s="3" t="s">
        <v>16</v>
      </c>
      <c r="C5" s="8">
        <v>1</v>
      </c>
      <c r="D5" s="3" t="s">
        <v>18</v>
      </c>
      <c r="E5" s="3" t="s">
        <v>19</v>
      </c>
      <c r="F5" s="10">
        <v>10</v>
      </c>
      <c r="G5" s="9">
        <v>2352</v>
      </c>
      <c r="H5" s="9">
        <v>9.6999999999999993</v>
      </c>
      <c r="I5">
        <f>H5*6*0.25</f>
        <v>14.549999999999999</v>
      </c>
      <c r="J5">
        <f>G5/H5*10</f>
        <v>2424.7422680412374</v>
      </c>
    </row>
    <row r="6" spans="1:10" x14ac:dyDescent="0.25">
      <c r="A6" s="2">
        <v>3</v>
      </c>
      <c r="B6" s="3" t="s">
        <v>16</v>
      </c>
      <c r="C6" s="8">
        <v>1</v>
      </c>
      <c r="D6" s="3" t="s">
        <v>18</v>
      </c>
      <c r="E6" s="3" t="s">
        <v>19</v>
      </c>
      <c r="F6" s="10">
        <v>20</v>
      </c>
      <c r="G6" s="9">
        <v>3102</v>
      </c>
      <c r="H6" s="9">
        <v>9.1999999999999993</v>
      </c>
      <c r="I6">
        <f>H6*6*0.25</f>
        <v>13.799999999999999</v>
      </c>
      <c r="J6">
        <f>G6/H6*10</f>
        <v>3371.739130434783</v>
      </c>
    </row>
    <row r="7" spans="1:10" x14ac:dyDescent="0.25">
      <c r="A7" s="2">
        <v>4</v>
      </c>
      <c r="B7" s="3" t="s">
        <v>16</v>
      </c>
      <c r="C7" s="8">
        <v>1</v>
      </c>
      <c r="D7" s="3" t="s">
        <v>22</v>
      </c>
      <c r="E7" s="3" t="s">
        <v>23</v>
      </c>
      <c r="F7" s="10">
        <v>20</v>
      </c>
      <c r="G7" s="9">
        <v>3081</v>
      </c>
      <c r="H7" s="9">
        <v>9.9</v>
      </c>
      <c r="I7">
        <f>H7*6*0.25</f>
        <v>14.850000000000001</v>
      </c>
      <c r="J7">
        <f>G7/H7*10</f>
        <v>3112.121212121212</v>
      </c>
    </row>
    <row r="8" spans="1:10" x14ac:dyDescent="0.25">
      <c r="A8" s="2">
        <v>5</v>
      </c>
      <c r="B8" s="3" t="s">
        <v>16</v>
      </c>
      <c r="C8" s="8">
        <v>1</v>
      </c>
      <c r="D8" s="3" t="s">
        <v>18</v>
      </c>
      <c r="E8" s="3" t="s">
        <v>23</v>
      </c>
      <c r="F8" s="10">
        <v>20</v>
      </c>
      <c r="G8" s="9">
        <v>2912</v>
      </c>
      <c r="H8" s="9">
        <v>9.4</v>
      </c>
      <c r="I8">
        <f>H8*6*0.25</f>
        <v>14.100000000000001</v>
      </c>
      <c r="J8">
        <f>G8/H8*10</f>
        <v>3097.8723404255315</v>
      </c>
    </row>
    <row r="9" spans="1:10" x14ac:dyDescent="0.25">
      <c r="A9" s="2">
        <v>6</v>
      </c>
      <c r="B9" s="3" t="s">
        <v>16</v>
      </c>
      <c r="C9" s="8">
        <v>1</v>
      </c>
      <c r="D9" s="3" t="s">
        <v>22</v>
      </c>
      <c r="E9" s="3" t="s">
        <v>23</v>
      </c>
      <c r="F9" s="10">
        <v>10</v>
      </c>
      <c r="G9" s="9">
        <v>3355</v>
      </c>
      <c r="H9" s="9">
        <v>10</v>
      </c>
      <c r="I9">
        <f>H9*6*0.25</f>
        <v>15</v>
      </c>
      <c r="J9">
        <f>G9/H9*10</f>
        <v>3355</v>
      </c>
    </row>
    <row r="10" spans="1:10" x14ac:dyDescent="0.25">
      <c r="A10" s="2">
        <v>7</v>
      </c>
      <c r="B10" s="3" t="s">
        <v>16</v>
      </c>
      <c r="C10" s="8">
        <v>1</v>
      </c>
      <c r="D10" s="3" t="s">
        <v>22</v>
      </c>
      <c r="E10" s="3" t="s">
        <v>19</v>
      </c>
      <c r="F10" s="10">
        <v>10</v>
      </c>
      <c r="G10" s="9">
        <v>2936</v>
      </c>
      <c r="H10" s="9">
        <v>10</v>
      </c>
      <c r="I10">
        <f>H10*6*0.25</f>
        <v>15</v>
      </c>
      <c r="J10">
        <f>G10/H10*10</f>
        <v>2936</v>
      </c>
    </row>
    <row r="11" spans="1:10" x14ac:dyDescent="0.25">
      <c r="A11" s="2">
        <v>8</v>
      </c>
      <c r="B11" s="3" t="s">
        <v>16</v>
      </c>
      <c r="C11" s="8">
        <v>1</v>
      </c>
      <c r="D11" s="3" t="s">
        <v>22</v>
      </c>
      <c r="E11" s="3" t="s">
        <v>19</v>
      </c>
      <c r="F11" s="10">
        <v>20</v>
      </c>
      <c r="G11" s="9">
        <v>3392</v>
      </c>
      <c r="H11" s="9">
        <v>10</v>
      </c>
      <c r="I11">
        <f>H11*6*0.25</f>
        <v>15</v>
      </c>
      <c r="J11">
        <f>G11/H11*10</f>
        <v>3392</v>
      </c>
    </row>
    <row r="12" spans="1:10" x14ac:dyDescent="0.25">
      <c r="A12" s="2">
        <v>9</v>
      </c>
      <c r="B12" s="3" t="s">
        <v>16</v>
      </c>
      <c r="C12" s="8">
        <v>1</v>
      </c>
      <c r="D12" s="3" t="s">
        <v>18</v>
      </c>
      <c r="E12" s="3" t="s">
        <v>23</v>
      </c>
      <c r="F12" s="10">
        <v>10</v>
      </c>
      <c r="G12" s="9">
        <v>2536</v>
      </c>
      <c r="H12" s="9">
        <v>8.5</v>
      </c>
      <c r="I12">
        <f>H12*6*0.25</f>
        <v>12.75</v>
      </c>
      <c r="J12">
        <f>G12/H12*10</f>
        <v>2983.5294117647063</v>
      </c>
    </row>
    <row r="13" spans="1:10" x14ac:dyDescent="0.25">
      <c r="A13" s="7">
        <v>10</v>
      </c>
      <c r="B13" s="8" t="s">
        <v>16</v>
      </c>
      <c r="C13" s="8">
        <v>1</v>
      </c>
      <c r="D13" s="8" t="s">
        <v>17</v>
      </c>
      <c r="E13" s="8"/>
      <c r="F13" s="16"/>
      <c r="G13" s="9">
        <v>3286</v>
      </c>
      <c r="H13" s="9"/>
    </row>
    <row r="14" spans="1:10" x14ac:dyDescent="0.25">
      <c r="A14" s="7">
        <v>11</v>
      </c>
      <c r="B14" s="8" t="s">
        <v>16</v>
      </c>
      <c r="C14" s="8">
        <v>2</v>
      </c>
      <c r="D14" s="8" t="s">
        <v>17</v>
      </c>
      <c r="E14" s="8"/>
      <c r="F14" s="16"/>
      <c r="G14" s="9">
        <v>3393</v>
      </c>
      <c r="H14" s="9"/>
    </row>
    <row r="15" spans="1:10" x14ac:dyDescent="0.25">
      <c r="A15" s="2">
        <v>12</v>
      </c>
      <c r="B15" s="3" t="s">
        <v>16</v>
      </c>
      <c r="C15" s="8">
        <v>2</v>
      </c>
      <c r="D15" s="3" t="s">
        <v>22</v>
      </c>
      <c r="E15" s="3" t="s">
        <v>23</v>
      </c>
      <c r="F15" s="10">
        <v>20</v>
      </c>
      <c r="G15" s="9">
        <v>2469</v>
      </c>
      <c r="H15" s="9">
        <v>7.5</v>
      </c>
      <c r="I15">
        <f>H15*6*0.25</f>
        <v>11.25</v>
      </c>
      <c r="J15">
        <f>G15/H15*10</f>
        <v>3292</v>
      </c>
    </row>
    <row r="16" spans="1:10" x14ac:dyDescent="0.25">
      <c r="A16" s="2">
        <v>13</v>
      </c>
      <c r="B16" s="3" t="s">
        <v>16</v>
      </c>
      <c r="C16" s="8">
        <v>2</v>
      </c>
      <c r="D16" s="3" t="s">
        <v>18</v>
      </c>
      <c r="E16" s="3" t="s">
        <v>23</v>
      </c>
      <c r="F16" s="10">
        <v>10</v>
      </c>
      <c r="G16" s="9">
        <v>2621</v>
      </c>
      <c r="H16" s="9">
        <v>9.5</v>
      </c>
      <c r="I16">
        <f>H16*6*0.25</f>
        <v>14.25</v>
      </c>
      <c r="J16">
        <f>G16/H16*10</f>
        <v>2758.9473684210525</v>
      </c>
    </row>
    <row r="17" spans="1:10" x14ac:dyDescent="0.25">
      <c r="A17" s="2">
        <v>14</v>
      </c>
      <c r="B17" s="3" t="s">
        <v>16</v>
      </c>
      <c r="C17" s="8">
        <v>2</v>
      </c>
      <c r="D17" s="3" t="s">
        <v>22</v>
      </c>
      <c r="E17" s="3" t="s">
        <v>23</v>
      </c>
      <c r="F17" s="10">
        <v>10</v>
      </c>
      <c r="G17" s="9">
        <v>3697</v>
      </c>
      <c r="H17" s="9">
        <v>10</v>
      </c>
      <c r="I17">
        <f>H17*6*0.25</f>
        <v>15</v>
      </c>
      <c r="J17">
        <f>G17/H17*10</f>
        <v>3697</v>
      </c>
    </row>
    <row r="18" spans="1:10" x14ac:dyDescent="0.25">
      <c r="A18" s="2">
        <v>15</v>
      </c>
      <c r="B18" s="3" t="s">
        <v>16</v>
      </c>
      <c r="C18" s="8">
        <v>2</v>
      </c>
      <c r="D18" s="3" t="s">
        <v>18</v>
      </c>
      <c r="E18" s="3" t="s">
        <v>19</v>
      </c>
      <c r="F18" s="10">
        <v>20</v>
      </c>
      <c r="G18" s="9">
        <v>2989</v>
      </c>
      <c r="H18" s="9">
        <v>9.6</v>
      </c>
      <c r="I18">
        <f>H18*6*0.25</f>
        <v>14.399999999999999</v>
      </c>
      <c r="J18">
        <f>G18/H18*10</f>
        <v>3113.541666666667</v>
      </c>
    </row>
    <row r="19" spans="1:10" x14ac:dyDescent="0.25">
      <c r="A19" s="2">
        <v>16</v>
      </c>
      <c r="B19" s="3" t="s">
        <v>16</v>
      </c>
      <c r="C19" s="8">
        <v>2</v>
      </c>
      <c r="D19" s="3" t="s">
        <v>18</v>
      </c>
      <c r="E19" s="3" t="s">
        <v>19</v>
      </c>
      <c r="F19" s="10">
        <v>10</v>
      </c>
      <c r="G19" s="9">
        <v>2592</v>
      </c>
      <c r="H19" s="9">
        <v>8.8000000000000007</v>
      </c>
      <c r="I19">
        <f>H19*6*0.25</f>
        <v>13.200000000000001</v>
      </c>
      <c r="J19">
        <f>G19/H19*10</f>
        <v>2945.454545454545</v>
      </c>
    </row>
    <row r="20" spans="1:10" x14ac:dyDescent="0.25">
      <c r="A20" s="2">
        <v>17</v>
      </c>
      <c r="B20" s="3" t="s">
        <v>16</v>
      </c>
      <c r="C20" s="8">
        <v>2</v>
      </c>
      <c r="D20" s="3" t="s">
        <v>18</v>
      </c>
      <c r="E20" s="3" t="s">
        <v>23</v>
      </c>
      <c r="F20" s="10">
        <v>20</v>
      </c>
      <c r="G20" s="9">
        <v>3158</v>
      </c>
      <c r="H20" s="9">
        <v>9</v>
      </c>
      <c r="I20">
        <f>H20*6*0.25</f>
        <v>13.5</v>
      </c>
      <c r="J20">
        <f>G20/H20*10</f>
        <v>3508.8888888888891</v>
      </c>
    </row>
    <row r="21" spans="1:10" x14ac:dyDescent="0.25">
      <c r="A21" s="2">
        <v>18</v>
      </c>
      <c r="B21" s="3" t="s">
        <v>16</v>
      </c>
      <c r="C21" s="8">
        <v>2</v>
      </c>
      <c r="D21" s="3" t="s">
        <v>22</v>
      </c>
      <c r="E21" s="3" t="s">
        <v>19</v>
      </c>
      <c r="F21" s="10">
        <v>20</v>
      </c>
      <c r="G21" s="9">
        <v>3385</v>
      </c>
      <c r="H21" s="9">
        <v>9.6</v>
      </c>
      <c r="I21">
        <f>H21*6*0.25</f>
        <v>14.399999999999999</v>
      </c>
      <c r="J21">
        <f>G21/H21*10</f>
        <v>3526.041666666667</v>
      </c>
    </row>
    <row r="22" spans="1:10" x14ac:dyDescent="0.25">
      <c r="A22" s="2">
        <v>19</v>
      </c>
      <c r="B22" s="3" t="s">
        <v>16</v>
      </c>
      <c r="C22" s="8">
        <v>2</v>
      </c>
      <c r="D22" s="3" t="s">
        <v>22</v>
      </c>
      <c r="E22" s="3" t="s">
        <v>19</v>
      </c>
      <c r="F22" s="10">
        <v>10</v>
      </c>
      <c r="G22" s="9">
        <v>3015</v>
      </c>
      <c r="H22" s="9">
        <v>9.8000000000000007</v>
      </c>
      <c r="I22">
        <f>H22*6*0.25</f>
        <v>14.700000000000001</v>
      </c>
      <c r="J22">
        <f>G22/H22*10</f>
        <v>3076.5306122448974</v>
      </c>
    </row>
    <row r="23" spans="1:10" x14ac:dyDescent="0.25">
      <c r="A23" s="7">
        <v>20</v>
      </c>
      <c r="B23" s="8" t="s">
        <v>16</v>
      </c>
      <c r="C23" s="8">
        <v>2</v>
      </c>
      <c r="D23" s="8" t="s">
        <v>17</v>
      </c>
      <c r="E23" s="8"/>
      <c r="F23" s="16"/>
      <c r="G23" s="9">
        <v>1826</v>
      </c>
      <c r="H23" s="9"/>
    </row>
    <row r="24" spans="1:10" x14ac:dyDescent="0.25">
      <c r="A24" s="7">
        <v>41</v>
      </c>
      <c r="B24" s="8" t="s">
        <v>16</v>
      </c>
      <c r="C24" s="8">
        <v>3</v>
      </c>
      <c r="D24" s="8" t="s">
        <v>17</v>
      </c>
      <c r="E24" s="8"/>
      <c r="F24" s="8"/>
      <c r="G24" s="9">
        <v>3283</v>
      </c>
      <c r="H24" s="9"/>
    </row>
    <row r="25" spans="1:10" x14ac:dyDescent="0.25">
      <c r="A25" s="2">
        <v>42</v>
      </c>
      <c r="B25" s="3" t="s">
        <v>16</v>
      </c>
      <c r="C25" s="8">
        <v>3</v>
      </c>
      <c r="D25" s="3" t="s">
        <v>18</v>
      </c>
      <c r="E25" s="3" t="s">
        <v>23</v>
      </c>
      <c r="F25" s="10">
        <v>10</v>
      </c>
      <c r="G25" s="9">
        <v>2729</v>
      </c>
      <c r="H25" s="9">
        <v>9</v>
      </c>
      <c r="I25">
        <f>H25*6*0.25</f>
        <v>13.5</v>
      </c>
      <c r="J25">
        <f>G25/H25*10</f>
        <v>3032.2222222222222</v>
      </c>
    </row>
    <row r="26" spans="1:10" x14ac:dyDescent="0.25">
      <c r="A26" s="2">
        <v>43</v>
      </c>
      <c r="B26" s="3" t="s">
        <v>16</v>
      </c>
      <c r="C26" s="8">
        <v>3</v>
      </c>
      <c r="D26" s="3" t="s">
        <v>18</v>
      </c>
      <c r="E26" s="3" t="s">
        <v>19</v>
      </c>
      <c r="F26" s="10">
        <v>20</v>
      </c>
      <c r="G26" s="9">
        <v>3237</v>
      </c>
      <c r="H26" s="9">
        <v>9</v>
      </c>
      <c r="I26">
        <f>H26*6*0.25</f>
        <v>13.5</v>
      </c>
      <c r="J26">
        <f>G26/H26*10</f>
        <v>3596.666666666667</v>
      </c>
    </row>
    <row r="27" spans="1:10" x14ac:dyDescent="0.25">
      <c r="A27" s="2">
        <v>44</v>
      </c>
      <c r="B27" s="3" t="s">
        <v>16</v>
      </c>
      <c r="C27" s="8">
        <v>3</v>
      </c>
      <c r="D27" s="3" t="s">
        <v>18</v>
      </c>
      <c r="E27" s="3" t="s">
        <v>19</v>
      </c>
      <c r="F27" s="10">
        <v>10</v>
      </c>
      <c r="G27" s="9">
        <v>2795</v>
      </c>
      <c r="H27" s="9">
        <v>9.4</v>
      </c>
      <c r="I27">
        <f>H27*6*0.25</f>
        <v>14.100000000000001</v>
      </c>
      <c r="J27">
        <f>G27/H27*10</f>
        <v>2973.4042553191489</v>
      </c>
    </row>
    <row r="28" spans="1:10" x14ac:dyDescent="0.25">
      <c r="A28" s="2">
        <v>45</v>
      </c>
      <c r="B28" s="3" t="s">
        <v>16</v>
      </c>
      <c r="C28" s="8">
        <v>3</v>
      </c>
      <c r="D28" s="3" t="s">
        <v>22</v>
      </c>
      <c r="E28" s="3" t="s">
        <v>19</v>
      </c>
      <c r="F28" s="10">
        <v>10</v>
      </c>
      <c r="G28" s="9">
        <v>3402</v>
      </c>
      <c r="H28" s="9">
        <v>10</v>
      </c>
      <c r="I28">
        <f>H28*6*0.25</f>
        <v>15</v>
      </c>
      <c r="J28">
        <f>G28/H28*10</f>
        <v>3402</v>
      </c>
    </row>
    <row r="29" spans="1:10" x14ac:dyDescent="0.25">
      <c r="A29" s="2">
        <v>46</v>
      </c>
      <c r="B29" s="3" t="s">
        <v>16</v>
      </c>
      <c r="C29" s="8">
        <v>3</v>
      </c>
      <c r="D29" s="3" t="s">
        <v>18</v>
      </c>
      <c r="E29" s="3" t="s">
        <v>23</v>
      </c>
      <c r="F29" s="10">
        <v>20</v>
      </c>
      <c r="G29" s="9">
        <v>2936</v>
      </c>
      <c r="H29" s="9">
        <v>9.6</v>
      </c>
      <c r="I29">
        <f>H29*6*0.25</f>
        <v>14.399999999999999</v>
      </c>
      <c r="J29">
        <f>G29/H29*10</f>
        <v>3058.3333333333339</v>
      </c>
    </row>
    <row r="30" spans="1:10" x14ac:dyDescent="0.25">
      <c r="A30" s="2">
        <v>47</v>
      </c>
      <c r="B30" s="3" t="s">
        <v>16</v>
      </c>
      <c r="C30" s="8">
        <v>3</v>
      </c>
      <c r="D30" s="3" t="s">
        <v>22</v>
      </c>
      <c r="E30" s="3" t="s">
        <v>23</v>
      </c>
      <c r="F30" s="10">
        <v>10</v>
      </c>
      <c r="G30" s="9">
        <v>3186</v>
      </c>
      <c r="H30" s="9">
        <v>10</v>
      </c>
      <c r="I30">
        <f>H30*6*0.25</f>
        <v>15</v>
      </c>
      <c r="J30">
        <f>G30/H30*10</f>
        <v>3186</v>
      </c>
    </row>
    <row r="31" spans="1:10" x14ac:dyDescent="0.25">
      <c r="A31" s="2">
        <v>48</v>
      </c>
      <c r="B31" s="3" t="s">
        <v>16</v>
      </c>
      <c r="C31" s="8">
        <v>3</v>
      </c>
      <c r="D31" s="3" t="s">
        <v>22</v>
      </c>
      <c r="E31" s="3" t="s">
        <v>19</v>
      </c>
      <c r="F31" s="10">
        <v>20</v>
      </c>
      <c r="G31" s="9">
        <v>3010</v>
      </c>
      <c r="H31" s="9">
        <v>10</v>
      </c>
      <c r="I31">
        <f>H31*6*0.25</f>
        <v>15</v>
      </c>
      <c r="J31">
        <f>G31/H31*10</f>
        <v>3010</v>
      </c>
    </row>
    <row r="32" spans="1:10" x14ac:dyDescent="0.25">
      <c r="A32" s="2">
        <v>49</v>
      </c>
      <c r="B32" s="3" t="s">
        <v>16</v>
      </c>
      <c r="C32" s="8">
        <v>3</v>
      </c>
      <c r="D32" s="3" t="s">
        <v>22</v>
      </c>
      <c r="E32" s="3" t="s">
        <v>23</v>
      </c>
      <c r="F32" s="10">
        <v>20</v>
      </c>
      <c r="G32" s="9">
        <v>3614</v>
      </c>
      <c r="H32" s="9">
        <v>10</v>
      </c>
      <c r="I32">
        <f>H32*6*0.25</f>
        <v>15</v>
      </c>
      <c r="J32">
        <f>G32/H32*10</f>
        <v>3614</v>
      </c>
    </row>
    <row r="33" spans="1:10" x14ac:dyDescent="0.25">
      <c r="A33" s="7">
        <v>50</v>
      </c>
      <c r="B33" s="8" t="s">
        <v>16</v>
      </c>
      <c r="C33" s="8">
        <v>3</v>
      </c>
      <c r="D33" s="8" t="s">
        <v>17</v>
      </c>
      <c r="E33" s="8"/>
      <c r="F33" s="16"/>
      <c r="G33" s="9">
        <v>3534</v>
      </c>
      <c r="H33" s="9"/>
    </row>
    <row r="34" spans="1:10" x14ac:dyDescent="0.25">
      <c r="A34" s="7">
        <v>51</v>
      </c>
      <c r="B34" s="8" t="s">
        <v>16</v>
      </c>
      <c r="C34" s="8">
        <v>4</v>
      </c>
      <c r="D34" s="8" t="s">
        <v>17</v>
      </c>
      <c r="E34" s="8"/>
      <c r="F34" s="16"/>
      <c r="G34" s="9">
        <v>2924</v>
      </c>
      <c r="H34" s="9"/>
    </row>
    <row r="35" spans="1:10" x14ac:dyDescent="0.25">
      <c r="A35" s="2">
        <v>52</v>
      </c>
      <c r="B35" s="3" t="s">
        <v>16</v>
      </c>
      <c r="C35" s="8">
        <v>4</v>
      </c>
      <c r="D35" s="3" t="s">
        <v>22</v>
      </c>
      <c r="E35" s="3" t="s">
        <v>19</v>
      </c>
      <c r="F35" s="10">
        <v>20</v>
      </c>
      <c r="G35" s="9">
        <v>3406</v>
      </c>
      <c r="H35" s="9">
        <v>10</v>
      </c>
      <c r="I35">
        <f>H35*6*0.25</f>
        <v>15</v>
      </c>
      <c r="J35">
        <f>G35/H35*10</f>
        <v>3406</v>
      </c>
    </row>
    <row r="36" spans="1:10" x14ac:dyDescent="0.25">
      <c r="A36" s="2">
        <v>53</v>
      </c>
      <c r="B36" s="3" t="s">
        <v>16</v>
      </c>
      <c r="C36" s="8">
        <v>4</v>
      </c>
      <c r="D36" s="3" t="s">
        <v>22</v>
      </c>
      <c r="E36" s="3" t="s">
        <v>23</v>
      </c>
      <c r="F36" s="10">
        <v>10</v>
      </c>
      <c r="G36" s="9">
        <v>3379</v>
      </c>
      <c r="H36" s="9">
        <v>10.4</v>
      </c>
      <c r="I36">
        <f>H36*6*0.25</f>
        <v>15.600000000000001</v>
      </c>
      <c r="J36">
        <f>G36/H36*10</f>
        <v>3249.0384615384614</v>
      </c>
    </row>
    <row r="37" spans="1:10" x14ac:dyDescent="0.25">
      <c r="A37" s="2">
        <v>54</v>
      </c>
      <c r="B37" s="3" t="s">
        <v>16</v>
      </c>
      <c r="C37" s="8">
        <v>4</v>
      </c>
      <c r="D37" s="3" t="s">
        <v>22</v>
      </c>
      <c r="E37" s="3" t="s">
        <v>23</v>
      </c>
      <c r="F37" s="10">
        <v>20</v>
      </c>
      <c r="G37" s="9">
        <v>3637</v>
      </c>
      <c r="H37" s="9">
        <v>10</v>
      </c>
      <c r="I37">
        <f>H37*6*0.25</f>
        <v>15</v>
      </c>
      <c r="J37">
        <f>G37/H37*10</f>
        <v>3637</v>
      </c>
    </row>
    <row r="38" spans="1:10" x14ac:dyDescent="0.25">
      <c r="A38" s="2">
        <v>55</v>
      </c>
      <c r="B38" s="3" t="s">
        <v>16</v>
      </c>
      <c r="C38" s="8">
        <v>4</v>
      </c>
      <c r="D38" s="3" t="s">
        <v>18</v>
      </c>
      <c r="E38" s="3" t="s">
        <v>23</v>
      </c>
      <c r="F38" s="10">
        <v>20</v>
      </c>
      <c r="G38" s="9">
        <v>3259</v>
      </c>
      <c r="H38" s="9">
        <v>9.6</v>
      </c>
      <c r="I38">
        <f>H38*6*0.25</f>
        <v>14.399999999999999</v>
      </c>
      <c r="J38">
        <f>G38/H38*10</f>
        <v>3394.791666666667</v>
      </c>
    </row>
    <row r="39" spans="1:10" x14ac:dyDescent="0.25">
      <c r="A39" s="2">
        <v>56</v>
      </c>
      <c r="B39" s="3" t="s">
        <v>16</v>
      </c>
      <c r="C39" s="8">
        <v>4</v>
      </c>
      <c r="D39" s="3" t="s">
        <v>22</v>
      </c>
      <c r="E39" s="3" t="s">
        <v>19</v>
      </c>
      <c r="F39" s="10">
        <v>10</v>
      </c>
      <c r="G39" s="9">
        <v>3535</v>
      </c>
      <c r="H39" s="9">
        <v>10</v>
      </c>
      <c r="I39">
        <f>H39*6*0.25</f>
        <v>15</v>
      </c>
      <c r="J39">
        <f>G39/H39*10</f>
        <v>3535</v>
      </c>
    </row>
    <row r="40" spans="1:10" x14ac:dyDescent="0.25">
      <c r="A40" s="2">
        <v>57</v>
      </c>
      <c r="B40" s="3" t="s">
        <v>16</v>
      </c>
      <c r="C40" s="8">
        <v>4</v>
      </c>
      <c r="D40" s="3" t="s">
        <v>18</v>
      </c>
      <c r="E40" s="3" t="s">
        <v>19</v>
      </c>
      <c r="F40" s="10">
        <v>10</v>
      </c>
      <c r="G40" s="9">
        <v>2773</v>
      </c>
      <c r="H40" s="9">
        <v>9.6</v>
      </c>
      <c r="I40">
        <f>H40*6*0.25</f>
        <v>14.399999999999999</v>
      </c>
      <c r="J40">
        <f>G40/H40*10</f>
        <v>2888.541666666667</v>
      </c>
    </row>
    <row r="41" spans="1:10" x14ac:dyDescent="0.25">
      <c r="A41" s="2">
        <v>58</v>
      </c>
      <c r="B41" s="3" t="s">
        <v>16</v>
      </c>
      <c r="C41" s="8">
        <v>4</v>
      </c>
      <c r="D41" s="3" t="s">
        <v>18</v>
      </c>
      <c r="E41" s="3" t="s">
        <v>19</v>
      </c>
      <c r="F41" s="10">
        <v>20</v>
      </c>
      <c r="G41" s="9">
        <v>3421</v>
      </c>
      <c r="H41" s="9">
        <v>9.4</v>
      </c>
      <c r="I41">
        <f>H41*6*0.25</f>
        <v>14.100000000000001</v>
      </c>
      <c r="J41">
        <f>G41/H41*10</f>
        <v>3639.3617021276596</v>
      </c>
    </row>
    <row r="42" spans="1:10" x14ac:dyDescent="0.25">
      <c r="A42" s="2">
        <v>59</v>
      </c>
      <c r="B42" s="3" t="s">
        <v>16</v>
      </c>
      <c r="C42" s="8">
        <v>4</v>
      </c>
      <c r="D42" s="3" t="s">
        <v>18</v>
      </c>
      <c r="E42" s="3" t="s">
        <v>23</v>
      </c>
      <c r="F42" s="10">
        <v>10</v>
      </c>
      <c r="G42" s="9">
        <v>2628</v>
      </c>
      <c r="H42" s="9">
        <v>9.5</v>
      </c>
      <c r="I42">
        <f>H42*6*0.25</f>
        <v>14.25</v>
      </c>
      <c r="J42">
        <f>G42/H42*10</f>
        <v>2766.3157894736842</v>
      </c>
    </row>
    <row r="43" spans="1:10" x14ac:dyDescent="0.25">
      <c r="A43" s="7">
        <v>60</v>
      </c>
      <c r="B43" s="8" t="s">
        <v>16</v>
      </c>
      <c r="C43" s="8">
        <v>4</v>
      </c>
      <c r="D43" s="8" t="s">
        <v>17</v>
      </c>
      <c r="E43" s="8"/>
      <c r="F43" s="16"/>
      <c r="G43" s="9">
        <v>2398</v>
      </c>
      <c r="H43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7B6F2-CABD-442D-A6A1-1999C574F222}">
  <dimension ref="A1:H41"/>
  <sheetViews>
    <sheetView workbookViewId="0">
      <selection activeCell="J19" sqref="J19"/>
    </sheetView>
  </sheetViews>
  <sheetFormatPr defaultRowHeight="15" x14ac:dyDescent="0.25"/>
  <cols>
    <col min="6" max="7" width="9.85546875" customWidth="1"/>
    <col min="262" max="263" width="9.85546875" customWidth="1"/>
    <col min="518" max="519" width="9.85546875" customWidth="1"/>
    <col min="774" max="775" width="9.85546875" customWidth="1"/>
    <col min="1030" max="1031" width="9.85546875" customWidth="1"/>
    <col min="1286" max="1287" width="9.85546875" customWidth="1"/>
    <col min="1542" max="1543" width="9.85546875" customWidth="1"/>
    <col min="1798" max="1799" width="9.85546875" customWidth="1"/>
    <col min="2054" max="2055" width="9.85546875" customWidth="1"/>
    <col min="2310" max="2311" width="9.85546875" customWidth="1"/>
    <col min="2566" max="2567" width="9.85546875" customWidth="1"/>
    <col min="2822" max="2823" width="9.85546875" customWidth="1"/>
    <col min="3078" max="3079" width="9.85546875" customWidth="1"/>
    <col min="3334" max="3335" width="9.85546875" customWidth="1"/>
    <col min="3590" max="3591" width="9.85546875" customWidth="1"/>
    <col min="3846" max="3847" width="9.85546875" customWidth="1"/>
    <col min="4102" max="4103" width="9.85546875" customWidth="1"/>
    <col min="4358" max="4359" width="9.85546875" customWidth="1"/>
    <col min="4614" max="4615" width="9.85546875" customWidth="1"/>
    <col min="4870" max="4871" width="9.85546875" customWidth="1"/>
    <col min="5126" max="5127" width="9.85546875" customWidth="1"/>
    <col min="5382" max="5383" width="9.85546875" customWidth="1"/>
    <col min="5638" max="5639" width="9.85546875" customWidth="1"/>
    <col min="5894" max="5895" width="9.85546875" customWidth="1"/>
    <col min="6150" max="6151" width="9.85546875" customWidth="1"/>
    <col min="6406" max="6407" width="9.85546875" customWidth="1"/>
    <col min="6662" max="6663" width="9.85546875" customWidth="1"/>
    <col min="6918" max="6919" width="9.85546875" customWidth="1"/>
    <col min="7174" max="7175" width="9.85546875" customWidth="1"/>
    <col min="7430" max="7431" width="9.85546875" customWidth="1"/>
    <col min="7686" max="7687" width="9.85546875" customWidth="1"/>
    <col min="7942" max="7943" width="9.85546875" customWidth="1"/>
    <col min="8198" max="8199" width="9.85546875" customWidth="1"/>
    <col min="8454" max="8455" width="9.85546875" customWidth="1"/>
    <col min="8710" max="8711" width="9.85546875" customWidth="1"/>
    <col min="8966" max="8967" width="9.85546875" customWidth="1"/>
    <col min="9222" max="9223" width="9.85546875" customWidth="1"/>
    <col min="9478" max="9479" width="9.85546875" customWidth="1"/>
    <col min="9734" max="9735" width="9.85546875" customWidth="1"/>
    <col min="9990" max="9991" width="9.85546875" customWidth="1"/>
    <col min="10246" max="10247" width="9.85546875" customWidth="1"/>
    <col min="10502" max="10503" width="9.85546875" customWidth="1"/>
    <col min="10758" max="10759" width="9.85546875" customWidth="1"/>
    <col min="11014" max="11015" width="9.85546875" customWidth="1"/>
    <col min="11270" max="11271" width="9.85546875" customWidth="1"/>
    <col min="11526" max="11527" width="9.85546875" customWidth="1"/>
    <col min="11782" max="11783" width="9.85546875" customWidth="1"/>
    <col min="12038" max="12039" width="9.85546875" customWidth="1"/>
    <col min="12294" max="12295" width="9.85546875" customWidth="1"/>
    <col min="12550" max="12551" width="9.85546875" customWidth="1"/>
    <col min="12806" max="12807" width="9.85546875" customWidth="1"/>
    <col min="13062" max="13063" width="9.85546875" customWidth="1"/>
    <col min="13318" max="13319" width="9.85546875" customWidth="1"/>
    <col min="13574" max="13575" width="9.85546875" customWidth="1"/>
    <col min="13830" max="13831" width="9.85546875" customWidth="1"/>
    <col min="14086" max="14087" width="9.85546875" customWidth="1"/>
    <col min="14342" max="14343" width="9.85546875" customWidth="1"/>
    <col min="14598" max="14599" width="9.85546875" customWidth="1"/>
    <col min="14854" max="14855" width="9.85546875" customWidth="1"/>
    <col min="15110" max="15111" width="9.85546875" customWidth="1"/>
    <col min="15366" max="15367" width="9.85546875" customWidth="1"/>
    <col min="15622" max="15623" width="9.85546875" customWidth="1"/>
    <col min="15878" max="15879" width="9.85546875" customWidth="1"/>
    <col min="16134" max="16135" width="9.85546875" customWidth="1"/>
  </cols>
  <sheetData>
    <row r="1" spans="1:8" x14ac:dyDescent="0.25">
      <c r="A1" s="2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26</v>
      </c>
      <c r="H1" s="9" t="s">
        <v>27</v>
      </c>
    </row>
    <row r="2" spans="1:8" x14ac:dyDescent="0.25">
      <c r="A2" s="7">
        <v>1</v>
      </c>
      <c r="B2" s="8" t="s">
        <v>16</v>
      </c>
      <c r="C2" s="8">
        <v>1</v>
      </c>
      <c r="D2" s="8" t="s">
        <v>17</v>
      </c>
      <c r="E2" s="8"/>
      <c r="F2" s="8"/>
      <c r="G2" s="9"/>
      <c r="H2" s="9"/>
    </row>
    <row r="3" spans="1:8" x14ac:dyDescent="0.25">
      <c r="A3" s="2">
        <v>2</v>
      </c>
      <c r="B3" s="3" t="s">
        <v>16</v>
      </c>
      <c r="C3" s="8">
        <v>1</v>
      </c>
      <c r="D3" s="3" t="s">
        <v>18</v>
      </c>
      <c r="E3" s="3" t="s">
        <v>19</v>
      </c>
      <c r="F3" s="10">
        <v>10</v>
      </c>
      <c r="G3" s="9">
        <v>135.5</v>
      </c>
      <c r="H3" s="17">
        <f>G3*5</f>
        <v>677.5</v>
      </c>
    </row>
    <row r="4" spans="1:8" x14ac:dyDescent="0.25">
      <c r="A4" s="2">
        <v>3</v>
      </c>
      <c r="B4" s="3" t="s">
        <v>16</v>
      </c>
      <c r="C4" s="8">
        <v>1</v>
      </c>
      <c r="D4" s="3" t="s">
        <v>18</v>
      </c>
      <c r="E4" s="3" t="s">
        <v>19</v>
      </c>
      <c r="F4" s="10">
        <v>20</v>
      </c>
      <c r="G4" s="9">
        <v>119.2</v>
      </c>
      <c r="H4" s="17">
        <f t="shared" ref="H4:H10" si="0">G4*5</f>
        <v>596</v>
      </c>
    </row>
    <row r="5" spans="1:8" x14ac:dyDescent="0.25">
      <c r="A5" s="2">
        <v>4</v>
      </c>
      <c r="B5" s="3" t="s">
        <v>16</v>
      </c>
      <c r="C5" s="8">
        <v>1</v>
      </c>
      <c r="D5" s="3" t="s">
        <v>22</v>
      </c>
      <c r="E5" s="3" t="s">
        <v>23</v>
      </c>
      <c r="F5" s="10">
        <v>20</v>
      </c>
      <c r="G5" s="9">
        <v>125.1</v>
      </c>
      <c r="H5" s="17">
        <f t="shared" si="0"/>
        <v>625.5</v>
      </c>
    </row>
    <row r="6" spans="1:8" x14ac:dyDescent="0.25">
      <c r="A6" s="2">
        <v>5</v>
      </c>
      <c r="B6" s="3" t="s">
        <v>16</v>
      </c>
      <c r="C6" s="8">
        <v>1</v>
      </c>
      <c r="D6" s="3" t="s">
        <v>18</v>
      </c>
      <c r="E6" s="3" t="s">
        <v>23</v>
      </c>
      <c r="F6" s="10">
        <v>20</v>
      </c>
      <c r="G6" s="9">
        <v>125.7</v>
      </c>
      <c r="H6" s="17">
        <f t="shared" si="0"/>
        <v>628.5</v>
      </c>
    </row>
    <row r="7" spans="1:8" x14ac:dyDescent="0.25">
      <c r="A7" s="2">
        <v>6</v>
      </c>
      <c r="B7" s="3" t="s">
        <v>16</v>
      </c>
      <c r="C7" s="8">
        <v>1</v>
      </c>
      <c r="D7" s="3" t="s">
        <v>22</v>
      </c>
      <c r="E7" s="3" t="s">
        <v>23</v>
      </c>
      <c r="F7" s="10">
        <v>10</v>
      </c>
      <c r="G7" s="9">
        <v>118.8</v>
      </c>
      <c r="H7" s="17">
        <f t="shared" si="0"/>
        <v>594</v>
      </c>
    </row>
    <row r="8" spans="1:8" x14ac:dyDescent="0.25">
      <c r="A8" s="2">
        <v>7</v>
      </c>
      <c r="B8" s="3" t="s">
        <v>16</v>
      </c>
      <c r="C8" s="8">
        <v>1</v>
      </c>
      <c r="D8" s="3" t="s">
        <v>22</v>
      </c>
      <c r="E8" s="3" t="s">
        <v>19</v>
      </c>
      <c r="F8" s="10">
        <v>10</v>
      </c>
      <c r="G8" s="9">
        <v>125.3</v>
      </c>
      <c r="H8" s="17">
        <f t="shared" si="0"/>
        <v>626.5</v>
      </c>
    </row>
    <row r="9" spans="1:8" x14ac:dyDescent="0.25">
      <c r="A9" s="2">
        <v>8</v>
      </c>
      <c r="B9" s="3" t="s">
        <v>16</v>
      </c>
      <c r="C9" s="8">
        <v>1</v>
      </c>
      <c r="D9" s="3" t="s">
        <v>22</v>
      </c>
      <c r="E9" s="3" t="s">
        <v>19</v>
      </c>
      <c r="F9" s="10">
        <v>20</v>
      </c>
      <c r="G9" s="9">
        <v>128.30000000000001</v>
      </c>
      <c r="H9" s="17">
        <f t="shared" si="0"/>
        <v>641.5</v>
      </c>
    </row>
    <row r="10" spans="1:8" x14ac:dyDescent="0.25">
      <c r="A10" s="2">
        <v>9</v>
      </c>
      <c r="B10" s="3" t="s">
        <v>16</v>
      </c>
      <c r="C10" s="8">
        <v>1</v>
      </c>
      <c r="D10" s="3" t="s">
        <v>18</v>
      </c>
      <c r="E10" s="3" t="s">
        <v>23</v>
      </c>
      <c r="F10" s="10">
        <v>10</v>
      </c>
      <c r="G10" s="9">
        <v>131.1</v>
      </c>
      <c r="H10" s="17">
        <f t="shared" si="0"/>
        <v>655.5</v>
      </c>
    </row>
    <row r="11" spans="1:8" x14ac:dyDescent="0.25">
      <c r="A11" s="7">
        <v>10</v>
      </c>
      <c r="B11" s="8" t="s">
        <v>16</v>
      </c>
      <c r="C11" s="8">
        <v>1</v>
      </c>
      <c r="D11" s="8" t="s">
        <v>17</v>
      </c>
      <c r="E11" s="8"/>
      <c r="F11" s="16"/>
      <c r="G11" s="9"/>
      <c r="H11" s="17"/>
    </row>
    <row r="12" spans="1:8" x14ac:dyDescent="0.25">
      <c r="A12" s="7">
        <v>11</v>
      </c>
      <c r="B12" s="8" t="s">
        <v>16</v>
      </c>
      <c r="C12" s="8">
        <v>2</v>
      </c>
      <c r="D12" s="8" t="s">
        <v>17</v>
      </c>
      <c r="E12" s="8"/>
      <c r="F12" s="16"/>
      <c r="G12" s="9"/>
      <c r="H12" s="17"/>
    </row>
    <row r="13" spans="1:8" x14ac:dyDescent="0.25">
      <c r="A13" s="2">
        <v>12</v>
      </c>
      <c r="B13" s="3" t="s">
        <v>16</v>
      </c>
      <c r="C13" s="8">
        <v>2</v>
      </c>
      <c r="D13" s="3" t="s">
        <v>22</v>
      </c>
      <c r="E13" s="3" t="s">
        <v>23</v>
      </c>
      <c r="F13" s="10">
        <v>20</v>
      </c>
      <c r="G13" s="9">
        <v>131.69999999999999</v>
      </c>
      <c r="H13" s="17">
        <f>G13*5</f>
        <v>658.5</v>
      </c>
    </row>
    <row r="14" spans="1:8" x14ac:dyDescent="0.25">
      <c r="A14" s="2">
        <v>13</v>
      </c>
      <c r="B14" s="3" t="s">
        <v>16</v>
      </c>
      <c r="C14" s="8">
        <v>2</v>
      </c>
      <c r="D14" s="3" t="s">
        <v>18</v>
      </c>
      <c r="E14" s="3" t="s">
        <v>23</v>
      </c>
      <c r="F14" s="10">
        <v>10</v>
      </c>
      <c r="G14" s="9">
        <v>132.6</v>
      </c>
      <c r="H14" s="17">
        <f t="shared" ref="H14:H20" si="1">G14*5</f>
        <v>663</v>
      </c>
    </row>
    <row r="15" spans="1:8" x14ac:dyDescent="0.25">
      <c r="A15" s="2">
        <v>14</v>
      </c>
      <c r="B15" s="3" t="s">
        <v>16</v>
      </c>
      <c r="C15" s="8">
        <v>2</v>
      </c>
      <c r="D15" s="3" t="s">
        <v>22</v>
      </c>
      <c r="E15" s="3" t="s">
        <v>23</v>
      </c>
      <c r="F15" s="10">
        <v>10</v>
      </c>
      <c r="G15" s="9">
        <v>133.19999999999999</v>
      </c>
      <c r="H15" s="17">
        <f t="shared" si="1"/>
        <v>666</v>
      </c>
    </row>
    <row r="16" spans="1:8" x14ac:dyDescent="0.25">
      <c r="A16" s="2">
        <v>15</v>
      </c>
      <c r="B16" s="3" t="s">
        <v>16</v>
      </c>
      <c r="C16" s="8">
        <v>2</v>
      </c>
      <c r="D16" s="3" t="s">
        <v>18</v>
      </c>
      <c r="E16" s="3" t="s">
        <v>19</v>
      </c>
      <c r="F16" s="10">
        <v>20</v>
      </c>
      <c r="G16" s="9">
        <v>132.30000000000001</v>
      </c>
      <c r="H16" s="17">
        <f t="shared" si="1"/>
        <v>661.5</v>
      </c>
    </row>
    <row r="17" spans="1:8" x14ac:dyDescent="0.25">
      <c r="A17" s="2">
        <v>16</v>
      </c>
      <c r="B17" s="3" t="s">
        <v>16</v>
      </c>
      <c r="C17" s="8">
        <v>2</v>
      </c>
      <c r="D17" s="3" t="s">
        <v>18</v>
      </c>
      <c r="E17" s="3" t="s">
        <v>19</v>
      </c>
      <c r="F17" s="10">
        <v>10</v>
      </c>
      <c r="G17" s="9">
        <v>128.30000000000001</v>
      </c>
      <c r="H17" s="17">
        <f t="shared" si="1"/>
        <v>641.5</v>
      </c>
    </row>
    <row r="18" spans="1:8" x14ac:dyDescent="0.25">
      <c r="A18" s="2">
        <v>17</v>
      </c>
      <c r="B18" s="3" t="s">
        <v>16</v>
      </c>
      <c r="C18" s="8">
        <v>2</v>
      </c>
      <c r="D18" s="3" t="s">
        <v>18</v>
      </c>
      <c r="E18" s="3" t="s">
        <v>23</v>
      </c>
      <c r="F18" s="10">
        <v>20</v>
      </c>
      <c r="G18" s="9">
        <v>130.80000000000001</v>
      </c>
      <c r="H18" s="17">
        <f t="shared" si="1"/>
        <v>654</v>
      </c>
    </row>
    <row r="19" spans="1:8" x14ac:dyDescent="0.25">
      <c r="A19" s="2">
        <v>18</v>
      </c>
      <c r="B19" s="3" t="s">
        <v>16</v>
      </c>
      <c r="C19" s="8">
        <v>2</v>
      </c>
      <c r="D19" s="3" t="s">
        <v>22</v>
      </c>
      <c r="E19" s="3" t="s">
        <v>19</v>
      </c>
      <c r="F19" s="10">
        <v>20</v>
      </c>
      <c r="G19" s="9">
        <v>129.19999999999999</v>
      </c>
      <c r="H19" s="17">
        <f t="shared" si="1"/>
        <v>646</v>
      </c>
    </row>
    <row r="20" spans="1:8" x14ac:dyDescent="0.25">
      <c r="A20" s="2">
        <v>19</v>
      </c>
      <c r="B20" s="3" t="s">
        <v>16</v>
      </c>
      <c r="C20" s="8">
        <v>2</v>
      </c>
      <c r="D20" s="3" t="s">
        <v>22</v>
      </c>
      <c r="E20" s="3" t="s">
        <v>19</v>
      </c>
      <c r="F20" s="10">
        <v>10</v>
      </c>
      <c r="G20" s="9">
        <v>127</v>
      </c>
      <c r="H20" s="17">
        <f t="shared" si="1"/>
        <v>635</v>
      </c>
    </row>
    <row r="21" spans="1:8" x14ac:dyDescent="0.25">
      <c r="A21" s="7">
        <v>20</v>
      </c>
      <c r="B21" s="8" t="s">
        <v>16</v>
      </c>
      <c r="C21" s="8">
        <v>2</v>
      </c>
      <c r="D21" s="8" t="s">
        <v>17</v>
      </c>
      <c r="E21" s="8"/>
      <c r="F21" s="16"/>
      <c r="G21" s="9"/>
      <c r="H21" s="17"/>
    </row>
    <row r="22" spans="1:8" x14ac:dyDescent="0.25">
      <c r="A22" s="7">
        <v>41</v>
      </c>
      <c r="B22" s="8" t="s">
        <v>16</v>
      </c>
      <c r="C22" s="8">
        <v>3</v>
      </c>
      <c r="D22" s="8" t="s">
        <v>17</v>
      </c>
      <c r="E22" s="8"/>
      <c r="F22" s="8"/>
      <c r="G22" s="9"/>
      <c r="H22" s="17"/>
    </row>
    <row r="23" spans="1:8" x14ac:dyDescent="0.25">
      <c r="A23" s="2">
        <v>42</v>
      </c>
      <c r="B23" s="3" t="s">
        <v>16</v>
      </c>
      <c r="C23" s="8">
        <v>3</v>
      </c>
      <c r="D23" s="3" t="s">
        <v>18</v>
      </c>
      <c r="E23" s="3" t="s">
        <v>23</v>
      </c>
      <c r="F23" s="10">
        <v>10</v>
      </c>
      <c r="G23" s="9">
        <v>143.69999999999999</v>
      </c>
      <c r="H23" s="17">
        <f>G23*5</f>
        <v>718.5</v>
      </c>
    </row>
    <row r="24" spans="1:8" x14ac:dyDescent="0.25">
      <c r="A24" s="2">
        <v>43</v>
      </c>
      <c r="B24" s="3" t="s">
        <v>16</v>
      </c>
      <c r="C24" s="8">
        <v>3</v>
      </c>
      <c r="D24" s="3" t="s">
        <v>18</v>
      </c>
      <c r="E24" s="3" t="s">
        <v>19</v>
      </c>
      <c r="F24" s="10">
        <v>20</v>
      </c>
      <c r="G24" s="9">
        <v>134.30000000000001</v>
      </c>
      <c r="H24" s="17">
        <f t="shared" ref="H24:H30" si="2">G24*5</f>
        <v>671.5</v>
      </c>
    </row>
    <row r="25" spans="1:8" x14ac:dyDescent="0.25">
      <c r="A25" s="2">
        <v>44</v>
      </c>
      <c r="B25" s="3" t="s">
        <v>16</v>
      </c>
      <c r="C25" s="8">
        <v>3</v>
      </c>
      <c r="D25" s="3" t="s">
        <v>18</v>
      </c>
      <c r="E25" s="3" t="s">
        <v>19</v>
      </c>
      <c r="F25" s="10">
        <v>10</v>
      </c>
      <c r="G25" s="9">
        <v>132.9</v>
      </c>
      <c r="H25" s="17">
        <f t="shared" si="2"/>
        <v>664.5</v>
      </c>
    </row>
    <row r="26" spans="1:8" x14ac:dyDescent="0.25">
      <c r="A26" s="2">
        <v>45</v>
      </c>
      <c r="B26" s="3" t="s">
        <v>16</v>
      </c>
      <c r="C26" s="8">
        <v>3</v>
      </c>
      <c r="D26" s="3" t="s">
        <v>22</v>
      </c>
      <c r="E26" s="3" t="s">
        <v>19</v>
      </c>
      <c r="F26" s="10">
        <v>10</v>
      </c>
      <c r="G26" s="9">
        <v>137.19999999999999</v>
      </c>
      <c r="H26" s="17">
        <f t="shared" si="2"/>
        <v>686</v>
      </c>
    </row>
    <row r="27" spans="1:8" x14ac:dyDescent="0.25">
      <c r="A27" s="2">
        <v>46</v>
      </c>
      <c r="B27" s="3" t="s">
        <v>16</v>
      </c>
      <c r="C27" s="8">
        <v>3</v>
      </c>
      <c r="D27" s="3" t="s">
        <v>18</v>
      </c>
      <c r="E27" s="3" t="s">
        <v>23</v>
      </c>
      <c r="F27" s="10">
        <v>20</v>
      </c>
      <c r="G27" s="9">
        <v>131.9</v>
      </c>
      <c r="H27" s="17">
        <f t="shared" si="2"/>
        <v>659.5</v>
      </c>
    </row>
    <row r="28" spans="1:8" x14ac:dyDescent="0.25">
      <c r="A28" s="2">
        <v>47</v>
      </c>
      <c r="B28" s="3" t="s">
        <v>16</v>
      </c>
      <c r="C28" s="8">
        <v>3</v>
      </c>
      <c r="D28" s="3" t="s">
        <v>22</v>
      </c>
      <c r="E28" s="3" t="s">
        <v>23</v>
      </c>
      <c r="F28" s="10">
        <v>10</v>
      </c>
      <c r="G28" s="9">
        <v>132.6</v>
      </c>
      <c r="H28" s="17">
        <f t="shared" si="2"/>
        <v>663</v>
      </c>
    </row>
    <row r="29" spans="1:8" x14ac:dyDescent="0.25">
      <c r="A29" s="2">
        <v>48</v>
      </c>
      <c r="B29" s="3" t="s">
        <v>16</v>
      </c>
      <c r="C29" s="8">
        <v>3</v>
      </c>
      <c r="D29" s="3" t="s">
        <v>22</v>
      </c>
      <c r="E29" s="3" t="s">
        <v>19</v>
      </c>
      <c r="F29" s="10">
        <v>20</v>
      </c>
      <c r="G29" s="9">
        <v>132.9</v>
      </c>
      <c r="H29" s="17">
        <f t="shared" si="2"/>
        <v>664.5</v>
      </c>
    </row>
    <row r="30" spans="1:8" x14ac:dyDescent="0.25">
      <c r="A30" s="2">
        <v>49</v>
      </c>
      <c r="B30" s="3" t="s">
        <v>16</v>
      </c>
      <c r="C30" s="8">
        <v>3</v>
      </c>
      <c r="D30" s="3" t="s">
        <v>22</v>
      </c>
      <c r="E30" s="3" t="s">
        <v>23</v>
      </c>
      <c r="F30" s="10">
        <v>20</v>
      </c>
      <c r="G30" s="9">
        <v>131.9</v>
      </c>
      <c r="H30" s="17">
        <f t="shared" si="2"/>
        <v>659.5</v>
      </c>
    </row>
    <row r="31" spans="1:8" x14ac:dyDescent="0.25">
      <c r="A31" s="7">
        <v>50</v>
      </c>
      <c r="B31" s="8" t="s">
        <v>16</v>
      </c>
      <c r="C31" s="8">
        <v>3</v>
      </c>
      <c r="D31" s="8" t="s">
        <v>17</v>
      </c>
      <c r="E31" s="8"/>
      <c r="F31" s="16"/>
      <c r="G31" s="9"/>
      <c r="H31" s="17"/>
    </row>
    <row r="32" spans="1:8" x14ac:dyDescent="0.25">
      <c r="A32" s="7">
        <v>51</v>
      </c>
      <c r="B32" s="8" t="s">
        <v>16</v>
      </c>
      <c r="C32" s="8">
        <v>4</v>
      </c>
      <c r="D32" s="8" t="s">
        <v>17</v>
      </c>
      <c r="E32" s="8"/>
      <c r="F32" s="16"/>
      <c r="G32" s="9"/>
      <c r="H32" s="17"/>
    </row>
    <row r="33" spans="1:8" x14ac:dyDescent="0.25">
      <c r="A33" s="2">
        <v>52</v>
      </c>
      <c r="B33" s="3" t="s">
        <v>16</v>
      </c>
      <c r="C33" s="8">
        <v>4</v>
      </c>
      <c r="D33" s="3" t="s">
        <v>22</v>
      </c>
      <c r="E33" s="3" t="s">
        <v>19</v>
      </c>
      <c r="F33" s="10">
        <v>20</v>
      </c>
      <c r="G33" s="9">
        <v>138.4</v>
      </c>
      <c r="H33" s="17">
        <f>G33*5</f>
        <v>692</v>
      </c>
    </row>
    <row r="34" spans="1:8" x14ac:dyDescent="0.25">
      <c r="A34" s="2">
        <v>53</v>
      </c>
      <c r="B34" s="3" t="s">
        <v>16</v>
      </c>
      <c r="C34" s="8">
        <v>4</v>
      </c>
      <c r="D34" s="3" t="s">
        <v>22</v>
      </c>
      <c r="E34" s="3" t="s">
        <v>23</v>
      </c>
      <c r="F34" s="10">
        <v>10</v>
      </c>
      <c r="G34" s="9">
        <v>129.6</v>
      </c>
      <c r="H34" s="17">
        <f t="shared" ref="H34:H40" si="3">G34*5</f>
        <v>648</v>
      </c>
    </row>
    <row r="35" spans="1:8" x14ac:dyDescent="0.25">
      <c r="A35" s="2">
        <v>54</v>
      </c>
      <c r="B35" s="3" t="s">
        <v>16</v>
      </c>
      <c r="C35" s="8">
        <v>4</v>
      </c>
      <c r="D35" s="3" t="s">
        <v>22</v>
      </c>
      <c r="E35" s="3" t="s">
        <v>23</v>
      </c>
      <c r="F35" s="10">
        <v>20</v>
      </c>
      <c r="G35" s="9">
        <v>135.5</v>
      </c>
      <c r="H35" s="17">
        <f t="shared" si="3"/>
        <v>677.5</v>
      </c>
    </row>
    <row r="36" spans="1:8" x14ac:dyDescent="0.25">
      <c r="A36" s="2">
        <v>55</v>
      </c>
      <c r="B36" s="3" t="s">
        <v>16</v>
      </c>
      <c r="C36" s="8">
        <v>4</v>
      </c>
      <c r="D36" s="3" t="s">
        <v>18</v>
      </c>
      <c r="E36" s="3" t="s">
        <v>23</v>
      </c>
      <c r="F36" s="10">
        <v>20</v>
      </c>
      <c r="G36" s="9">
        <v>129.30000000000001</v>
      </c>
      <c r="H36" s="17">
        <f t="shared" si="3"/>
        <v>646.5</v>
      </c>
    </row>
    <row r="37" spans="1:8" x14ac:dyDescent="0.25">
      <c r="A37" s="2">
        <v>56</v>
      </c>
      <c r="B37" s="3" t="s">
        <v>16</v>
      </c>
      <c r="C37" s="8">
        <v>4</v>
      </c>
      <c r="D37" s="3" t="s">
        <v>22</v>
      </c>
      <c r="E37" s="3" t="s">
        <v>19</v>
      </c>
      <c r="F37" s="10">
        <v>10</v>
      </c>
      <c r="G37" s="9">
        <v>134.30000000000001</v>
      </c>
      <c r="H37" s="17">
        <f t="shared" si="3"/>
        <v>671.5</v>
      </c>
    </row>
    <row r="38" spans="1:8" x14ac:dyDescent="0.25">
      <c r="A38" s="2">
        <v>57</v>
      </c>
      <c r="B38" s="3" t="s">
        <v>16</v>
      </c>
      <c r="C38" s="8">
        <v>4</v>
      </c>
      <c r="D38" s="3" t="s">
        <v>18</v>
      </c>
      <c r="E38" s="3" t="s">
        <v>19</v>
      </c>
      <c r="F38" s="10">
        <v>10</v>
      </c>
      <c r="G38" s="9">
        <v>135.1</v>
      </c>
      <c r="H38" s="17">
        <f t="shared" si="3"/>
        <v>675.5</v>
      </c>
    </row>
    <row r="39" spans="1:8" x14ac:dyDescent="0.25">
      <c r="A39" s="2">
        <v>58</v>
      </c>
      <c r="B39" s="3" t="s">
        <v>16</v>
      </c>
      <c r="C39" s="8">
        <v>4</v>
      </c>
      <c r="D39" s="3" t="s">
        <v>18</v>
      </c>
      <c r="E39" s="3" t="s">
        <v>19</v>
      </c>
      <c r="F39" s="10">
        <v>20</v>
      </c>
      <c r="G39" s="9">
        <v>132.69999999999999</v>
      </c>
      <c r="H39" s="17">
        <f t="shared" si="3"/>
        <v>663.5</v>
      </c>
    </row>
    <row r="40" spans="1:8" x14ac:dyDescent="0.25">
      <c r="A40" s="2">
        <v>59</v>
      </c>
      <c r="B40" s="3" t="s">
        <v>16</v>
      </c>
      <c r="C40" s="8">
        <v>4</v>
      </c>
      <c r="D40" s="3" t="s">
        <v>18</v>
      </c>
      <c r="E40" s="3" t="s">
        <v>23</v>
      </c>
      <c r="F40" s="10">
        <v>10</v>
      </c>
      <c r="G40" s="9">
        <v>134.6</v>
      </c>
      <c r="H40" s="17">
        <f t="shared" si="3"/>
        <v>673</v>
      </c>
    </row>
    <row r="41" spans="1:8" x14ac:dyDescent="0.25">
      <c r="A41" s="7">
        <v>60</v>
      </c>
      <c r="B41" s="8" t="s">
        <v>16</v>
      </c>
      <c r="C41" s="8">
        <v>4</v>
      </c>
      <c r="D41" s="8" t="s">
        <v>17</v>
      </c>
      <c r="E41" s="8"/>
      <c r="F41" s="16"/>
      <c r="G41" s="9"/>
      <c r="H41" s="1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71AAC-3CC6-4EAB-8EFB-9430EA2B578B}">
  <dimension ref="A1:L33"/>
  <sheetViews>
    <sheetView workbookViewId="0">
      <selection activeCell="G37" sqref="G37"/>
    </sheetView>
  </sheetViews>
  <sheetFormatPr defaultRowHeight="15" x14ac:dyDescent="0.25"/>
  <cols>
    <col min="7" max="7" width="16.28515625" style="1" customWidth="1"/>
  </cols>
  <sheetData>
    <row r="1" spans="1:12" x14ac:dyDescent="0.25">
      <c r="A1" s="2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5" t="s">
        <v>11</v>
      </c>
      <c r="H1" s="4" t="s">
        <v>12</v>
      </c>
      <c r="I1" s="4" t="s">
        <v>13</v>
      </c>
      <c r="J1" s="4" t="s">
        <v>10</v>
      </c>
      <c r="K1" s="4" t="s">
        <v>14</v>
      </c>
      <c r="L1" s="6" t="s">
        <v>15</v>
      </c>
    </row>
    <row r="2" spans="1:12" x14ac:dyDescent="0.25">
      <c r="A2" s="2">
        <v>2</v>
      </c>
      <c r="B2" s="3" t="s">
        <v>16</v>
      </c>
      <c r="C2" s="8">
        <v>1</v>
      </c>
      <c r="D2" s="3" t="s">
        <v>18</v>
      </c>
      <c r="E2" s="3" t="s">
        <v>19</v>
      </c>
      <c r="F2" s="10">
        <v>10</v>
      </c>
      <c r="G2" s="11" t="s">
        <v>20</v>
      </c>
      <c r="H2" s="12">
        <v>10</v>
      </c>
      <c r="I2" s="13">
        <f>H2/F2%</f>
        <v>100</v>
      </c>
      <c r="J2" s="13">
        <v>1616.4948453608249</v>
      </c>
      <c r="K2" s="14">
        <v>677.5</v>
      </c>
      <c r="L2" s="15">
        <f>(J2/10)/(K2/1000)</f>
        <v>238.59702514550924</v>
      </c>
    </row>
    <row r="3" spans="1:12" x14ac:dyDescent="0.25">
      <c r="A3" s="2">
        <v>3</v>
      </c>
      <c r="B3" s="3" t="s">
        <v>16</v>
      </c>
      <c r="C3" s="8">
        <v>1</v>
      </c>
      <c r="D3" s="3" t="s">
        <v>18</v>
      </c>
      <c r="E3" s="3" t="s">
        <v>19</v>
      </c>
      <c r="F3" s="10">
        <v>20</v>
      </c>
      <c r="G3" s="11" t="s">
        <v>21</v>
      </c>
      <c r="H3" s="12">
        <v>18.5</v>
      </c>
      <c r="I3" s="13">
        <f>H3/F3%</f>
        <v>92.5</v>
      </c>
      <c r="J3" s="13">
        <v>2247.826086956522</v>
      </c>
      <c r="K3" s="14">
        <v>596</v>
      </c>
      <c r="L3" s="15">
        <f>(J3/10)/(K3/1000)</f>
        <v>377.15202801283925</v>
      </c>
    </row>
    <row r="4" spans="1:12" x14ac:dyDescent="0.25">
      <c r="A4" s="2">
        <v>4</v>
      </c>
      <c r="B4" s="3" t="s">
        <v>16</v>
      </c>
      <c r="C4" s="8">
        <v>1</v>
      </c>
      <c r="D4" s="3" t="s">
        <v>22</v>
      </c>
      <c r="E4" s="3" t="s">
        <v>23</v>
      </c>
      <c r="F4" s="10">
        <v>20</v>
      </c>
      <c r="G4" s="11" t="s">
        <v>24</v>
      </c>
      <c r="H4" s="12">
        <v>16.5</v>
      </c>
      <c r="I4" s="13">
        <f>H4/F4%</f>
        <v>82.5</v>
      </c>
      <c r="J4" s="13">
        <v>2074.7474747474744</v>
      </c>
      <c r="K4" s="14">
        <v>625.5</v>
      </c>
      <c r="L4" s="15">
        <f>(J4/10)/(K4/1000)</f>
        <v>331.69424056714223</v>
      </c>
    </row>
    <row r="5" spans="1:12" x14ac:dyDescent="0.25">
      <c r="A5" s="2">
        <v>5</v>
      </c>
      <c r="B5" s="3" t="s">
        <v>16</v>
      </c>
      <c r="C5" s="8">
        <v>1</v>
      </c>
      <c r="D5" s="3" t="s">
        <v>18</v>
      </c>
      <c r="E5" s="3" t="s">
        <v>23</v>
      </c>
      <c r="F5" s="10">
        <v>20</v>
      </c>
      <c r="G5" s="11" t="s">
        <v>21</v>
      </c>
      <c r="H5" s="12">
        <v>18.333333333333332</v>
      </c>
      <c r="I5" s="13">
        <f>H5/F5%</f>
        <v>91.666666666666657</v>
      </c>
      <c r="J5" s="13">
        <v>2065.2482269503544</v>
      </c>
      <c r="K5" s="14">
        <v>628.5</v>
      </c>
      <c r="L5" s="15">
        <f>(J5/10)/(K5/1000)</f>
        <v>328.59955878287263</v>
      </c>
    </row>
    <row r="6" spans="1:12" x14ac:dyDescent="0.25">
      <c r="A6" s="2">
        <v>6</v>
      </c>
      <c r="B6" s="3" t="s">
        <v>16</v>
      </c>
      <c r="C6" s="8">
        <v>1</v>
      </c>
      <c r="D6" s="3" t="s">
        <v>22</v>
      </c>
      <c r="E6" s="3" t="s">
        <v>23</v>
      </c>
      <c r="F6" s="10">
        <v>10</v>
      </c>
      <c r="G6" s="11" t="s">
        <v>25</v>
      </c>
      <c r="H6" s="12">
        <v>19.666666666666668</v>
      </c>
      <c r="I6" s="13">
        <f>H6/F6%</f>
        <v>196.66666666666666</v>
      </c>
      <c r="J6" s="13">
        <v>2236.6666666666665</v>
      </c>
      <c r="K6" s="14">
        <v>594</v>
      </c>
      <c r="L6" s="15">
        <f>(J6/10)/(K6/1000)</f>
        <v>376.54320987654319</v>
      </c>
    </row>
    <row r="7" spans="1:12" x14ac:dyDescent="0.25">
      <c r="A7" s="2">
        <v>7</v>
      </c>
      <c r="B7" s="3" t="s">
        <v>16</v>
      </c>
      <c r="C7" s="8">
        <v>1</v>
      </c>
      <c r="D7" s="3" t="s">
        <v>22</v>
      </c>
      <c r="E7" s="3" t="s">
        <v>19</v>
      </c>
      <c r="F7" s="10">
        <v>10</v>
      </c>
      <c r="G7" s="11" t="s">
        <v>25</v>
      </c>
      <c r="H7" s="12">
        <v>13.666666666666666</v>
      </c>
      <c r="I7" s="13">
        <f>H7/F7%</f>
        <v>136.66666666666666</v>
      </c>
      <c r="J7" s="13">
        <v>1957.3333333333333</v>
      </c>
      <c r="K7" s="14">
        <v>626.5</v>
      </c>
      <c r="L7" s="15">
        <f>(J7/10)/(K7/1000)</f>
        <v>312.42351689279064</v>
      </c>
    </row>
    <row r="8" spans="1:12" x14ac:dyDescent="0.25">
      <c r="A8" s="2">
        <v>8</v>
      </c>
      <c r="B8" s="3" t="s">
        <v>16</v>
      </c>
      <c r="C8" s="8">
        <v>1</v>
      </c>
      <c r="D8" s="3" t="s">
        <v>22</v>
      </c>
      <c r="E8" s="3" t="s">
        <v>19</v>
      </c>
      <c r="F8" s="10">
        <v>20</v>
      </c>
      <c r="G8" s="11" t="s">
        <v>24</v>
      </c>
      <c r="H8" s="12">
        <v>17</v>
      </c>
      <c r="I8" s="13">
        <f>H8/F8%</f>
        <v>85</v>
      </c>
      <c r="J8" s="13">
        <v>2261.333333333333</v>
      </c>
      <c r="K8" s="14">
        <v>641.5</v>
      </c>
      <c r="L8" s="15">
        <f>(J8/10)/(K8/1000)</f>
        <v>352.50714471291241</v>
      </c>
    </row>
    <row r="9" spans="1:12" x14ac:dyDescent="0.25">
      <c r="A9" s="2">
        <v>9</v>
      </c>
      <c r="B9" s="3" t="s">
        <v>16</v>
      </c>
      <c r="C9" s="8">
        <v>1</v>
      </c>
      <c r="D9" s="3" t="s">
        <v>18</v>
      </c>
      <c r="E9" s="3" t="s">
        <v>23</v>
      </c>
      <c r="F9" s="10">
        <v>10</v>
      </c>
      <c r="G9" s="11" t="s">
        <v>20</v>
      </c>
      <c r="H9" s="12">
        <v>10.833333333333334</v>
      </c>
      <c r="I9" s="13">
        <f>H9/F9%</f>
        <v>108.33333333333333</v>
      </c>
      <c r="J9" s="13">
        <v>1989.0196078431372</v>
      </c>
      <c r="K9" s="14">
        <v>655.5</v>
      </c>
      <c r="L9" s="15">
        <f>(J9/10)/(K9/1000)</f>
        <v>303.43548555959381</v>
      </c>
    </row>
    <row r="10" spans="1:12" x14ac:dyDescent="0.25">
      <c r="A10" s="2">
        <v>12</v>
      </c>
      <c r="B10" s="3" t="s">
        <v>16</v>
      </c>
      <c r="C10" s="8">
        <v>2</v>
      </c>
      <c r="D10" s="3" t="s">
        <v>22</v>
      </c>
      <c r="E10" s="3" t="s">
        <v>23</v>
      </c>
      <c r="F10" s="10">
        <v>20</v>
      </c>
      <c r="G10" s="11" t="s">
        <v>24</v>
      </c>
      <c r="H10" s="12">
        <v>9.3333333333333339</v>
      </c>
      <c r="I10" s="13">
        <f>H10/F10%</f>
        <v>46.666666666666664</v>
      </c>
      <c r="J10" s="13">
        <v>2194.6666666666665</v>
      </c>
      <c r="K10" s="14">
        <v>658.5</v>
      </c>
      <c r="L10" s="15">
        <f>(J10/10)/(K10/1000)</f>
        <v>333.28271323715512</v>
      </c>
    </row>
    <row r="11" spans="1:12" x14ac:dyDescent="0.25">
      <c r="A11" s="2">
        <v>13</v>
      </c>
      <c r="B11" s="3" t="s">
        <v>16</v>
      </c>
      <c r="C11" s="8">
        <v>2</v>
      </c>
      <c r="D11" s="3" t="s">
        <v>18</v>
      </c>
      <c r="E11" s="3" t="s">
        <v>23</v>
      </c>
      <c r="F11" s="10">
        <v>10</v>
      </c>
      <c r="G11" s="11" t="s">
        <v>20</v>
      </c>
      <c r="H11" s="12">
        <v>9.3333333333333339</v>
      </c>
      <c r="I11" s="13">
        <f>H11/F11%</f>
        <v>93.333333333333329</v>
      </c>
      <c r="J11" s="13">
        <v>1839.2982456140351</v>
      </c>
      <c r="K11" s="14">
        <v>663</v>
      </c>
      <c r="L11" s="15">
        <f>(J11/10)/(K11/1000)</f>
        <v>277.42054986637027</v>
      </c>
    </row>
    <row r="12" spans="1:12" x14ac:dyDescent="0.25">
      <c r="A12" s="2">
        <v>14</v>
      </c>
      <c r="B12" s="3" t="s">
        <v>16</v>
      </c>
      <c r="C12" s="8">
        <v>2</v>
      </c>
      <c r="D12" s="3" t="s">
        <v>22</v>
      </c>
      <c r="E12" s="3" t="s">
        <v>23</v>
      </c>
      <c r="F12" s="10">
        <v>10</v>
      </c>
      <c r="G12" s="11" t="s">
        <v>25</v>
      </c>
      <c r="H12" s="12">
        <v>16.166666666666668</v>
      </c>
      <c r="I12" s="13">
        <f>H12/F12%</f>
        <v>161.66666666666666</v>
      </c>
      <c r="J12" s="13">
        <v>2464.6666666666665</v>
      </c>
      <c r="K12" s="14">
        <v>666</v>
      </c>
      <c r="L12" s="15">
        <f>(J12/10)/(K12/1000)</f>
        <v>370.07007007007002</v>
      </c>
    </row>
    <row r="13" spans="1:12" x14ac:dyDescent="0.25">
      <c r="A13" s="2">
        <v>15</v>
      </c>
      <c r="B13" s="3" t="s">
        <v>16</v>
      </c>
      <c r="C13" s="8">
        <v>2</v>
      </c>
      <c r="D13" s="3" t="s">
        <v>18</v>
      </c>
      <c r="E13" s="3" t="s">
        <v>19</v>
      </c>
      <c r="F13" s="10">
        <v>20</v>
      </c>
      <c r="G13" s="11" t="s">
        <v>21</v>
      </c>
      <c r="H13" s="12">
        <v>17.5</v>
      </c>
      <c r="I13" s="13">
        <f>H13/F13%</f>
        <v>87.5</v>
      </c>
      <c r="J13" s="13">
        <v>2075.6944444444443</v>
      </c>
      <c r="K13" s="14">
        <v>661.5</v>
      </c>
      <c r="L13" s="15">
        <f>(J13/10)/(K13/1000)</f>
        <v>313.78600823045264</v>
      </c>
    </row>
    <row r="14" spans="1:12" x14ac:dyDescent="0.25">
      <c r="A14" s="2">
        <v>16</v>
      </c>
      <c r="B14" s="3" t="s">
        <v>16</v>
      </c>
      <c r="C14" s="8">
        <v>2</v>
      </c>
      <c r="D14" s="3" t="s">
        <v>18</v>
      </c>
      <c r="E14" s="3" t="s">
        <v>19</v>
      </c>
      <c r="F14" s="10">
        <v>10</v>
      </c>
      <c r="G14" s="11" t="s">
        <v>20</v>
      </c>
      <c r="H14" s="12">
        <v>10</v>
      </c>
      <c r="I14" s="13">
        <f>H14/F14%</f>
        <v>100</v>
      </c>
      <c r="J14" s="13">
        <v>1963.6363636363635</v>
      </c>
      <c r="K14" s="14">
        <v>641.5</v>
      </c>
      <c r="L14" s="15">
        <f>(J14/10)/(K14/1000)</f>
        <v>306.1007581662297</v>
      </c>
    </row>
    <row r="15" spans="1:12" x14ac:dyDescent="0.25">
      <c r="A15" s="2">
        <v>17</v>
      </c>
      <c r="B15" s="3" t="s">
        <v>16</v>
      </c>
      <c r="C15" s="8">
        <v>2</v>
      </c>
      <c r="D15" s="3" t="s">
        <v>18</v>
      </c>
      <c r="E15" s="3" t="s">
        <v>23</v>
      </c>
      <c r="F15" s="10">
        <v>20</v>
      </c>
      <c r="G15" s="11" t="s">
        <v>21</v>
      </c>
      <c r="H15" s="12">
        <v>17.666666666666668</v>
      </c>
      <c r="I15" s="13">
        <f>H15/F15%</f>
        <v>88.333333333333329</v>
      </c>
      <c r="J15" s="13">
        <v>2339.2592592592591</v>
      </c>
      <c r="K15" s="14">
        <v>654</v>
      </c>
      <c r="L15" s="15">
        <f>(J15/10)/(K15/1000)</f>
        <v>357.68490202740963</v>
      </c>
    </row>
    <row r="16" spans="1:12" x14ac:dyDescent="0.25">
      <c r="A16" s="2">
        <v>18</v>
      </c>
      <c r="B16" s="3" t="s">
        <v>16</v>
      </c>
      <c r="C16" s="8">
        <v>2</v>
      </c>
      <c r="D16" s="3" t="s">
        <v>22</v>
      </c>
      <c r="E16" s="3" t="s">
        <v>19</v>
      </c>
      <c r="F16" s="10">
        <v>20</v>
      </c>
      <c r="G16" s="11" t="s">
        <v>24</v>
      </c>
      <c r="H16" s="12">
        <v>15.833333333333334</v>
      </c>
      <c r="I16" s="13">
        <f>H16/F16%</f>
        <v>79.166666666666671</v>
      </c>
      <c r="J16" s="13">
        <v>2350.6944444444443</v>
      </c>
      <c r="K16" s="14">
        <v>646</v>
      </c>
      <c r="L16" s="15">
        <f>(J16/10)/(K16/1000)</f>
        <v>363.88458892328856</v>
      </c>
    </row>
    <row r="17" spans="1:12" x14ac:dyDescent="0.25">
      <c r="A17" s="2">
        <v>19</v>
      </c>
      <c r="B17" s="3" t="s">
        <v>16</v>
      </c>
      <c r="C17" s="8">
        <v>2</v>
      </c>
      <c r="D17" s="3" t="s">
        <v>22</v>
      </c>
      <c r="E17" s="3" t="s">
        <v>19</v>
      </c>
      <c r="F17" s="10">
        <v>10</v>
      </c>
      <c r="G17" s="11" t="s">
        <v>25</v>
      </c>
      <c r="H17" s="12">
        <v>13.5</v>
      </c>
      <c r="I17" s="13">
        <f>H17/F17%</f>
        <v>135</v>
      </c>
      <c r="J17" s="13">
        <v>2051.0204081632651</v>
      </c>
      <c r="K17" s="14">
        <v>635</v>
      </c>
      <c r="L17" s="15">
        <f>(J17/10)/(K17/1000)</f>
        <v>322.9953398682307</v>
      </c>
    </row>
    <row r="18" spans="1:12" x14ac:dyDescent="0.25">
      <c r="A18" s="2">
        <v>42</v>
      </c>
      <c r="B18" s="3" t="s">
        <v>16</v>
      </c>
      <c r="C18" s="8">
        <v>3</v>
      </c>
      <c r="D18" s="3" t="s">
        <v>18</v>
      </c>
      <c r="E18" s="3" t="s">
        <v>23</v>
      </c>
      <c r="F18" s="10">
        <v>10</v>
      </c>
      <c r="G18" s="11" t="s">
        <v>20</v>
      </c>
      <c r="H18" s="12">
        <v>8.1666666666666661</v>
      </c>
      <c r="I18" s="13">
        <f>H18/F18%</f>
        <v>81.666666666666657</v>
      </c>
      <c r="J18" s="13">
        <v>2021.4814814814815</v>
      </c>
      <c r="K18" s="14">
        <v>718.5</v>
      </c>
      <c r="L18" s="15">
        <f>(J18/10)/(K18/1000)</f>
        <v>281.34745740869607</v>
      </c>
    </row>
    <row r="19" spans="1:12" x14ac:dyDescent="0.25">
      <c r="A19" s="2">
        <v>43</v>
      </c>
      <c r="B19" s="3" t="s">
        <v>16</v>
      </c>
      <c r="C19" s="8">
        <v>3</v>
      </c>
      <c r="D19" s="3" t="s">
        <v>18</v>
      </c>
      <c r="E19" s="3" t="s">
        <v>19</v>
      </c>
      <c r="F19" s="10">
        <v>20</v>
      </c>
      <c r="G19" s="11" t="s">
        <v>21</v>
      </c>
      <c r="H19" s="12">
        <v>16.666666666666668</v>
      </c>
      <c r="I19" s="13">
        <f>H19/F19%</f>
        <v>83.333333333333329</v>
      </c>
      <c r="J19" s="13">
        <v>2397.7777777777778</v>
      </c>
      <c r="K19" s="14">
        <v>671.5</v>
      </c>
      <c r="L19" s="15">
        <f>(J19/10)/(K19/1000)</f>
        <v>357.07785223794161</v>
      </c>
    </row>
    <row r="20" spans="1:12" x14ac:dyDescent="0.25">
      <c r="A20" s="2">
        <v>44</v>
      </c>
      <c r="B20" s="3" t="s">
        <v>16</v>
      </c>
      <c r="C20" s="8">
        <v>3</v>
      </c>
      <c r="D20" s="3" t="s">
        <v>18</v>
      </c>
      <c r="E20" s="3" t="s">
        <v>19</v>
      </c>
      <c r="F20" s="10">
        <v>10</v>
      </c>
      <c r="G20" s="11" t="s">
        <v>20</v>
      </c>
      <c r="H20" s="12">
        <v>8.5</v>
      </c>
      <c r="I20" s="13">
        <f>H20/F20%</f>
        <v>85</v>
      </c>
      <c r="J20" s="13">
        <v>1982.269503546099</v>
      </c>
      <c r="K20" s="14">
        <v>664.5</v>
      </c>
      <c r="L20" s="15">
        <f>(J20/10)/(K20/1000)</f>
        <v>298.30993281355893</v>
      </c>
    </row>
    <row r="21" spans="1:12" x14ac:dyDescent="0.25">
      <c r="A21" s="2">
        <v>45</v>
      </c>
      <c r="B21" s="3" t="s">
        <v>16</v>
      </c>
      <c r="C21" s="8">
        <v>3</v>
      </c>
      <c r="D21" s="3" t="s">
        <v>22</v>
      </c>
      <c r="E21" s="3" t="s">
        <v>19</v>
      </c>
      <c r="F21" s="10">
        <v>10</v>
      </c>
      <c r="G21" s="11" t="s">
        <v>25</v>
      </c>
      <c r="H21" s="12">
        <v>12</v>
      </c>
      <c r="I21" s="13">
        <f>H21/F21%</f>
        <v>120</v>
      </c>
      <c r="J21" s="13">
        <v>2268</v>
      </c>
      <c r="K21" s="14">
        <v>686</v>
      </c>
      <c r="L21" s="15">
        <f>(J21/10)/(K21/1000)</f>
        <v>330.61224489795916</v>
      </c>
    </row>
    <row r="22" spans="1:12" x14ac:dyDescent="0.25">
      <c r="A22" s="2">
        <v>46</v>
      </c>
      <c r="B22" s="3" t="s">
        <v>16</v>
      </c>
      <c r="C22" s="8">
        <v>3</v>
      </c>
      <c r="D22" s="3" t="s">
        <v>18</v>
      </c>
      <c r="E22" s="3" t="s">
        <v>23</v>
      </c>
      <c r="F22" s="10">
        <v>20</v>
      </c>
      <c r="G22" s="11" t="s">
        <v>21</v>
      </c>
      <c r="H22" s="12">
        <v>14</v>
      </c>
      <c r="I22" s="13">
        <f>H22/F22%</f>
        <v>70</v>
      </c>
      <c r="J22" s="13">
        <v>2038.8888888888891</v>
      </c>
      <c r="K22" s="14">
        <v>659.5</v>
      </c>
      <c r="L22" s="15">
        <f>(J22/10)/(K22/1000)</f>
        <v>309.15676859573756</v>
      </c>
    </row>
    <row r="23" spans="1:12" x14ac:dyDescent="0.25">
      <c r="A23" s="2">
        <v>47</v>
      </c>
      <c r="B23" s="3" t="s">
        <v>16</v>
      </c>
      <c r="C23" s="8">
        <v>3</v>
      </c>
      <c r="D23" s="3" t="s">
        <v>22</v>
      </c>
      <c r="E23" s="3" t="s">
        <v>23</v>
      </c>
      <c r="F23" s="10">
        <v>10</v>
      </c>
      <c r="G23" s="11" t="s">
        <v>25</v>
      </c>
      <c r="H23" s="12">
        <v>13</v>
      </c>
      <c r="I23" s="13">
        <f>H23/F23%</f>
        <v>130</v>
      </c>
      <c r="J23" s="13">
        <v>2124</v>
      </c>
      <c r="K23" s="14">
        <v>663</v>
      </c>
      <c r="L23" s="15">
        <f>(J23/10)/(K23/1000)</f>
        <v>320.36199095022624</v>
      </c>
    </row>
    <row r="24" spans="1:12" x14ac:dyDescent="0.25">
      <c r="A24" s="2">
        <v>48</v>
      </c>
      <c r="B24" s="3" t="s">
        <v>16</v>
      </c>
      <c r="C24" s="8">
        <v>3</v>
      </c>
      <c r="D24" s="3" t="s">
        <v>22</v>
      </c>
      <c r="E24" s="3" t="s">
        <v>19</v>
      </c>
      <c r="F24" s="10">
        <v>20</v>
      </c>
      <c r="G24" s="11" t="s">
        <v>24</v>
      </c>
      <c r="H24" s="12">
        <v>11.666666666666666</v>
      </c>
      <c r="I24" s="13">
        <f>H24/F24%</f>
        <v>58.333333333333329</v>
      </c>
      <c r="J24" s="13">
        <v>2006.6666666666665</v>
      </c>
      <c r="K24" s="14">
        <v>664.5</v>
      </c>
      <c r="L24" s="15">
        <f>(J24/10)/(K24/1000)</f>
        <v>301.98143967895658</v>
      </c>
    </row>
    <row r="25" spans="1:12" x14ac:dyDescent="0.25">
      <c r="A25" s="2">
        <v>49</v>
      </c>
      <c r="B25" s="3" t="s">
        <v>16</v>
      </c>
      <c r="C25" s="8">
        <v>3</v>
      </c>
      <c r="D25" s="3" t="s">
        <v>22</v>
      </c>
      <c r="E25" s="3" t="s">
        <v>23</v>
      </c>
      <c r="F25" s="10">
        <v>20</v>
      </c>
      <c r="G25" s="11" t="s">
        <v>24</v>
      </c>
      <c r="H25" s="12">
        <v>15.666666666666666</v>
      </c>
      <c r="I25" s="13">
        <f>H25/F25%</f>
        <v>78.333333333333329</v>
      </c>
      <c r="J25" s="13">
        <v>2409.3333333333335</v>
      </c>
      <c r="K25" s="14">
        <v>659.5</v>
      </c>
      <c r="L25" s="15">
        <f>(J25/10)/(K25/1000)</f>
        <v>365.32726813242357</v>
      </c>
    </row>
    <row r="26" spans="1:12" x14ac:dyDescent="0.25">
      <c r="A26" s="2">
        <v>52</v>
      </c>
      <c r="B26" s="3" t="s">
        <v>16</v>
      </c>
      <c r="C26" s="8">
        <v>4</v>
      </c>
      <c r="D26" s="3" t="s">
        <v>22</v>
      </c>
      <c r="E26" s="3" t="s">
        <v>19</v>
      </c>
      <c r="F26" s="10">
        <v>20</v>
      </c>
      <c r="G26" s="11" t="s">
        <v>24</v>
      </c>
      <c r="H26" s="12">
        <v>14.5</v>
      </c>
      <c r="I26" s="13">
        <f>H26/F26%</f>
        <v>72.5</v>
      </c>
      <c r="J26" s="13">
        <v>2270.6666666666665</v>
      </c>
      <c r="K26" s="14">
        <v>692</v>
      </c>
      <c r="L26" s="15">
        <f>(J26/10)/(K26/1000)</f>
        <v>328.13102119460501</v>
      </c>
    </row>
    <row r="27" spans="1:12" x14ac:dyDescent="0.25">
      <c r="A27" s="2">
        <v>53</v>
      </c>
      <c r="B27" s="3" t="s">
        <v>16</v>
      </c>
      <c r="C27" s="8">
        <v>4</v>
      </c>
      <c r="D27" s="3" t="s">
        <v>22</v>
      </c>
      <c r="E27" s="3" t="s">
        <v>23</v>
      </c>
      <c r="F27" s="10">
        <v>10</v>
      </c>
      <c r="G27" s="11" t="s">
        <v>25</v>
      </c>
      <c r="H27" s="12">
        <v>14</v>
      </c>
      <c r="I27" s="13">
        <f>H27/F27%</f>
        <v>140</v>
      </c>
      <c r="J27" s="13">
        <v>2166.0256410256407</v>
      </c>
      <c r="K27" s="14">
        <v>648</v>
      </c>
      <c r="L27" s="15">
        <f>(J27/10)/(K27/1000)</f>
        <v>334.26321620766055</v>
      </c>
    </row>
    <row r="28" spans="1:12" x14ac:dyDescent="0.25">
      <c r="A28" s="2">
        <v>54</v>
      </c>
      <c r="B28" s="3" t="s">
        <v>16</v>
      </c>
      <c r="C28" s="8">
        <v>4</v>
      </c>
      <c r="D28" s="3" t="s">
        <v>22</v>
      </c>
      <c r="E28" s="3" t="s">
        <v>23</v>
      </c>
      <c r="F28" s="10">
        <v>20</v>
      </c>
      <c r="G28" s="11" t="s">
        <v>24</v>
      </c>
      <c r="H28" s="12">
        <v>14.833333333333334</v>
      </c>
      <c r="I28" s="13">
        <f>H28/F28%</f>
        <v>74.166666666666671</v>
      </c>
      <c r="J28" s="13">
        <v>2424.6666666666665</v>
      </c>
      <c r="K28" s="14">
        <v>677.5</v>
      </c>
      <c r="L28" s="15">
        <f>(J28/10)/(K28/1000)</f>
        <v>357.8843788437884</v>
      </c>
    </row>
    <row r="29" spans="1:12" x14ac:dyDescent="0.25">
      <c r="A29" s="2">
        <v>55</v>
      </c>
      <c r="B29" s="3" t="s">
        <v>16</v>
      </c>
      <c r="C29" s="8">
        <v>4</v>
      </c>
      <c r="D29" s="3" t="s">
        <v>18</v>
      </c>
      <c r="E29" s="3" t="s">
        <v>23</v>
      </c>
      <c r="F29" s="10">
        <v>20</v>
      </c>
      <c r="G29" s="11" t="s">
        <v>21</v>
      </c>
      <c r="H29" s="12">
        <v>17.666666666666668</v>
      </c>
      <c r="I29" s="13">
        <f>H29/F29%</f>
        <v>88.333333333333329</v>
      </c>
      <c r="J29" s="13">
        <v>2263.1944444444443</v>
      </c>
      <c r="K29" s="14">
        <v>646.5</v>
      </c>
      <c r="L29" s="15">
        <f>(J29/10)/(K29/1000)</f>
        <v>350.06874624043996</v>
      </c>
    </row>
    <row r="30" spans="1:12" x14ac:dyDescent="0.25">
      <c r="A30" s="2">
        <v>56</v>
      </c>
      <c r="B30" s="3" t="s">
        <v>16</v>
      </c>
      <c r="C30" s="8">
        <v>4</v>
      </c>
      <c r="D30" s="3" t="s">
        <v>22</v>
      </c>
      <c r="E30" s="3" t="s">
        <v>19</v>
      </c>
      <c r="F30" s="10">
        <v>10</v>
      </c>
      <c r="G30" s="11" t="s">
        <v>25</v>
      </c>
      <c r="H30" s="12">
        <v>12.5</v>
      </c>
      <c r="I30" s="13">
        <f>H30/F30%</f>
        <v>125</v>
      </c>
      <c r="J30" s="13">
        <v>2356.6666666666665</v>
      </c>
      <c r="K30" s="14">
        <v>671.5</v>
      </c>
      <c r="L30" s="15">
        <f>(J30/10)/(K30/1000)</f>
        <v>350.9555721022586</v>
      </c>
    </row>
    <row r="31" spans="1:12" x14ac:dyDescent="0.25">
      <c r="A31" s="2">
        <v>57</v>
      </c>
      <c r="B31" s="3" t="s">
        <v>16</v>
      </c>
      <c r="C31" s="8">
        <v>4</v>
      </c>
      <c r="D31" s="3" t="s">
        <v>18</v>
      </c>
      <c r="E31" s="3" t="s">
        <v>19</v>
      </c>
      <c r="F31" s="10">
        <v>10</v>
      </c>
      <c r="G31" s="11" t="s">
        <v>20</v>
      </c>
      <c r="H31" s="12">
        <v>7.333333333333333</v>
      </c>
      <c r="I31" s="13">
        <f>H31/F31%</f>
        <v>73.333333333333329</v>
      </c>
      <c r="J31" s="13">
        <v>1925.6944444444446</v>
      </c>
      <c r="K31" s="14">
        <v>675.5</v>
      </c>
      <c r="L31" s="15">
        <f>(J31/10)/(K31/1000)</f>
        <v>285.07689777119833</v>
      </c>
    </row>
    <row r="32" spans="1:12" x14ac:dyDescent="0.25">
      <c r="A32" s="2">
        <v>58</v>
      </c>
      <c r="B32" s="3" t="s">
        <v>16</v>
      </c>
      <c r="C32" s="8">
        <v>4</v>
      </c>
      <c r="D32" s="3" t="s">
        <v>18</v>
      </c>
      <c r="E32" s="3" t="s">
        <v>19</v>
      </c>
      <c r="F32" s="10">
        <v>20</v>
      </c>
      <c r="G32" s="11" t="s">
        <v>21</v>
      </c>
      <c r="H32" s="12">
        <v>18</v>
      </c>
      <c r="I32" s="13">
        <f>H32/F32%</f>
        <v>90</v>
      </c>
      <c r="J32" s="13">
        <v>2426.2411347517727</v>
      </c>
      <c r="K32" s="14">
        <v>663.5</v>
      </c>
      <c r="L32" s="15">
        <f>(J32/10)/(K32/1000)</f>
        <v>365.67311752099062</v>
      </c>
    </row>
    <row r="33" spans="1:12" x14ac:dyDescent="0.25">
      <c r="A33" s="2">
        <v>59</v>
      </c>
      <c r="B33" s="3" t="s">
        <v>16</v>
      </c>
      <c r="C33" s="8">
        <v>4</v>
      </c>
      <c r="D33" s="3" t="s">
        <v>18</v>
      </c>
      <c r="E33" s="3" t="s">
        <v>23</v>
      </c>
      <c r="F33" s="10">
        <v>10</v>
      </c>
      <c r="G33" s="11" t="s">
        <v>20</v>
      </c>
      <c r="H33" s="12">
        <v>10</v>
      </c>
      <c r="I33" s="13">
        <f>H33/F33%</f>
        <v>100</v>
      </c>
      <c r="J33" s="13">
        <v>1844.2105263157896</v>
      </c>
      <c r="K33" s="14">
        <v>673</v>
      </c>
      <c r="L33" s="15">
        <f>(J33/10)/(K33/1000)</f>
        <v>274.02831000234613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Trail details</vt:lpstr>
      <vt:lpstr>Trial plan</vt:lpstr>
      <vt:lpstr>Sowing rates</vt:lpstr>
      <vt:lpstr>Emergence</vt:lpstr>
      <vt:lpstr>Plant establishment - 6 m count</vt:lpstr>
      <vt:lpstr>GY harvest data</vt:lpstr>
      <vt:lpstr>200 seed wt</vt:lpstr>
      <vt:lpstr>Yield and yield componebts</vt:lpstr>
    </vt:vector>
  </TitlesOfParts>
  <Company>The University of Adelaide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McDonald</dc:creator>
  <cp:lastModifiedBy>Glenn McDonald</cp:lastModifiedBy>
  <dcterms:created xsi:type="dcterms:W3CDTF">2022-12-04T01:24:16Z</dcterms:created>
  <dcterms:modified xsi:type="dcterms:W3CDTF">2022-12-04T01:53:01Z</dcterms:modified>
</cp:coreProperties>
</file>