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hidePivotFieldList="1" autoCompressPictures="0"/>
  <mc:AlternateContent xmlns:mc="http://schemas.openxmlformats.org/markup-compatibility/2006">
    <mc:Choice Requires="x15">
      <x15ac:absPath xmlns:x15ac="http://schemas.microsoft.com/office/spreadsheetml/2010/11/ac" url="/Users/a1066578/Box Sync/Adelaide/Fellowship/Admin/FInal rpeort/Watts-Williams et al. 2014 Zn materials/"/>
    </mc:Choice>
  </mc:AlternateContent>
  <bookViews>
    <workbookView xWindow="0" yWindow="460" windowWidth="25600" windowHeight="14900" tabRatio="834" xr2:uid="{00000000-000D-0000-FFFF-FFFF00000000}"/>
  </bookViews>
  <sheets>
    <sheet name="READ ME" sheetId="31" r:id="rId1"/>
    <sheet name="Data sheet" sheetId="1" r:id="rId2"/>
    <sheet name="Zn content 2" sheetId="30" state="hidden" r:id="rId3"/>
  </sheets>
  <definedNames>
    <definedName name="_xlnm._FilterDatabase" localSheetId="1" hidden="1">'Data sheet'!$B$1:$Y$64</definedName>
    <definedName name="_xlnm.Print_Area" localSheetId="1">'Data sheet'!$A$32:$T$61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U65" i="1" l="1"/>
  <c r="U64" i="1" s="1"/>
  <c r="T65" i="1"/>
  <c r="T64" i="1"/>
  <c r="T63"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2" i="1"/>
  <c r="I3" i="1"/>
  <c r="AJ3" i="1"/>
  <c r="M3" i="1"/>
  <c r="N3" i="1"/>
  <c r="O3" i="1" s="1"/>
  <c r="P3" i="1"/>
  <c r="R3" i="1" s="1"/>
  <c r="I4" i="1"/>
  <c r="AJ4" i="1"/>
  <c r="AL4" i="1" s="1"/>
  <c r="AI4" i="1" s="1"/>
  <c r="M4" i="1"/>
  <c r="N4" i="1"/>
  <c r="O4" i="1"/>
  <c r="AK4" i="1"/>
  <c r="P4" i="1"/>
  <c r="R4" i="1"/>
  <c r="I5" i="1"/>
  <c r="AJ5" i="1"/>
  <c r="M5" i="1"/>
  <c r="N5" i="1"/>
  <c r="O5" i="1" s="1"/>
  <c r="AK5" i="1" s="1"/>
  <c r="AL5" i="1" s="1"/>
  <c r="AI5" i="1" s="1"/>
  <c r="P5" i="1"/>
  <c r="R5" i="1" s="1"/>
  <c r="I6" i="1"/>
  <c r="AJ6" i="1"/>
  <c r="AL6" i="1" s="1"/>
  <c r="AI6" i="1" s="1"/>
  <c r="M6" i="1"/>
  <c r="N6" i="1"/>
  <c r="O6" i="1"/>
  <c r="AK6" i="1"/>
  <c r="P6" i="1"/>
  <c r="R6" i="1"/>
  <c r="I7" i="1"/>
  <c r="AJ7" i="1"/>
  <c r="M7" i="1"/>
  <c r="N7" i="1"/>
  <c r="O7" i="1" s="1"/>
  <c r="AK7" i="1" s="1"/>
  <c r="AL7" i="1" s="1"/>
  <c r="P7" i="1"/>
  <c r="R7" i="1" s="1"/>
  <c r="I8" i="1"/>
  <c r="AJ8" i="1"/>
  <c r="AL8" i="1" s="1"/>
  <c r="AI8" i="1" s="1"/>
  <c r="M8" i="1"/>
  <c r="N8" i="1"/>
  <c r="O8" i="1"/>
  <c r="AK8" i="1"/>
  <c r="P8" i="1"/>
  <c r="R8" i="1"/>
  <c r="I9" i="1"/>
  <c r="AJ9" i="1"/>
  <c r="M9" i="1"/>
  <c r="N9" i="1"/>
  <c r="O9" i="1" s="1"/>
  <c r="AK9" i="1" s="1"/>
  <c r="AL9" i="1" s="1"/>
  <c r="P9" i="1"/>
  <c r="R9" i="1" s="1"/>
  <c r="I10" i="1"/>
  <c r="AJ10" i="1"/>
  <c r="AL10" i="1" s="1"/>
  <c r="AI10" i="1" s="1"/>
  <c r="M10" i="1"/>
  <c r="N10" i="1"/>
  <c r="O10" i="1"/>
  <c r="AK10" i="1"/>
  <c r="P10" i="1"/>
  <c r="R10" i="1"/>
  <c r="I11" i="1"/>
  <c r="AJ11" i="1"/>
  <c r="M11" i="1"/>
  <c r="N11" i="1"/>
  <c r="O11" i="1" s="1"/>
  <c r="P11" i="1"/>
  <c r="R11" i="1" s="1"/>
  <c r="I12" i="1"/>
  <c r="AJ12" i="1"/>
  <c r="AL12" i="1" s="1"/>
  <c r="AI12" i="1" s="1"/>
  <c r="M12" i="1"/>
  <c r="N12" i="1"/>
  <c r="O12" i="1"/>
  <c r="AK12" i="1"/>
  <c r="P12" i="1"/>
  <c r="R12" i="1"/>
  <c r="I13" i="1"/>
  <c r="AJ13" i="1"/>
  <c r="M13" i="1"/>
  <c r="N13" i="1"/>
  <c r="O13" i="1" s="1"/>
  <c r="AK13" i="1" s="1"/>
  <c r="AL13" i="1" s="1"/>
  <c r="AI13" i="1" s="1"/>
  <c r="P13" i="1"/>
  <c r="R13" i="1" s="1"/>
  <c r="I14" i="1"/>
  <c r="AJ14" i="1"/>
  <c r="AL14" i="1" s="1"/>
  <c r="AI14" i="1" s="1"/>
  <c r="M14" i="1"/>
  <c r="N14" i="1"/>
  <c r="O14" i="1"/>
  <c r="AK14" i="1"/>
  <c r="P14" i="1"/>
  <c r="R14" i="1"/>
  <c r="I15" i="1"/>
  <c r="AJ15" i="1"/>
  <c r="M15" i="1"/>
  <c r="N15" i="1"/>
  <c r="O15" i="1" s="1"/>
  <c r="AK15" i="1" s="1"/>
  <c r="AL15" i="1" s="1"/>
  <c r="P15" i="1"/>
  <c r="R15" i="1" s="1"/>
  <c r="I16" i="1"/>
  <c r="AJ16" i="1"/>
  <c r="AL16" i="1" s="1"/>
  <c r="AI16" i="1" s="1"/>
  <c r="M16" i="1"/>
  <c r="N16" i="1"/>
  <c r="O16" i="1"/>
  <c r="AK16" i="1"/>
  <c r="P16" i="1"/>
  <c r="R16" i="1"/>
  <c r="I17" i="1"/>
  <c r="AJ17" i="1"/>
  <c r="M17" i="1"/>
  <c r="N17" i="1"/>
  <c r="O17" i="1" s="1"/>
  <c r="AK17" i="1" s="1"/>
  <c r="AL17" i="1" s="1"/>
  <c r="P17" i="1"/>
  <c r="R17" i="1" s="1"/>
  <c r="I18" i="1"/>
  <c r="AJ18" i="1"/>
  <c r="M18" i="1"/>
  <c r="N18" i="1"/>
  <c r="O18" i="1" s="1"/>
  <c r="P18" i="1"/>
  <c r="R18" i="1" s="1"/>
  <c r="I19" i="1"/>
  <c r="AJ19" i="1"/>
  <c r="M19" i="1"/>
  <c r="N19" i="1"/>
  <c r="O19" i="1" s="1"/>
  <c r="AK19" i="1" s="1"/>
  <c r="AL19" i="1" s="1"/>
  <c r="AI19" i="1" s="1"/>
  <c r="P19" i="1"/>
  <c r="R19" i="1" s="1"/>
  <c r="I20" i="1"/>
  <c r="AJ20" i="1"/>
  <c r="AL20" i="1" s="1"/>
  <c r="AI20" i="1" s="1"/>
  <c r="M20" i="1"/>
  <c r="N20" i="1"/>
  <c r="O20" i="1" s="1"/>
  <c r="AK20" i="1" s="1"/>
  <c r="P20" i="1"/>
  <c r="R20" i="1" s="1"/>
  <c r="I21" i="1"/>
  <c r="AJ21" i="1"/>
  <c r="M21" i="1"/>
  <c r="N21" i="1"/>
  <c r="O21" i="1" s="1"/>
  <c r="AK21" i="1" s="1"/>
  <c r="AL21" i="1" s="1"/>
  <c r="P21" i="1"/>
  <c r="R21" i="1" s="1"/>
  <c r="I22" i="1"/>
  <c r="AJ22" i="1"/>
  <c r="M22" i="1"/>
  <c r="N22" i="1"/>
  <c r="O22" i="1" s="1"/>
  <c r="P22" i="1"/>
  <c r="R22" i="1" s="1"/>
  <c r="I23" i="1"/>
  <c r="AJ23" i="1"/>
  <c r="M23" i="1"/>
  <c r="N23" i="1"/>
  <c r="O23" i="1" s="1"/>
  <c r="AK23" i="1" s="1"/>
  <c r="AL23" i="1" s="1"/>
  <c r="AI23" i="1" s="1"/>
  <c r="P23" i="1"/>
  <c r="R23" i="1" s="1"/>
  <c r="I24" i="1"/>
  <c r="AJ24" i="1"/>
  <c r="M24" i="1"/>
  <c r="N24" i="1" s="1"/>
  <c r="I25" i="1"/>
  <c r="AJ25" i="1" s="1"/>
  <c r="M25" i="1"/>
  <c r="N25" i="1"/>
  <c r="O25" i="1" s="1"/>
  <c r="P25" i="1"/>
  <c r="R25" i="1" s="1"/>
  <c r="I26" i="1"/>
  <c r="AJ26" i="1"/>
  <c r="M26" i="1"/>
  <c r="N26" i="1" s="1"/>
  <c r="I27" i="1"/>
  <c r="AJ27" i="1" s="1"/>
  <c r="M27" i="1"/>
  <c r="N27" i="1"/>
  <c r="O27" i="1" s="1"/>
  <c r="AK27" i="1" s="1"/>
  <c r="P27" i="1"/>
  <c r="R27" i="1" s="1"/>
  <c r="I28" i="1"/>
  <c r="AJ28" i="1"/>
  <c r="M28" i="1"/>
  <c r="N28" i="1" s="1"/>
  <c r="I29" i="1"/>
  <c r="AJ29" i="1" s="1"/>
  <c r="AL29" i="1" s="1"/>
  <c r="AI29" i="1" s="1"/>
  <c r="M29" i="1"/>
  <c r="N29" i="1"/>
  <c r="O29" i="1" s="1"/>
  <c r="AK29" i="1" s="1"/>
  <c r="P29" i="1"/>
  <c r="R29" i="1" s="1"/>
  <c r="I30" i="1"/>
  <c r="AJ30" i="1"/>
  <c r="M30" i="1"/>
  <c r="N30" i="1" s="1"/>
  <c r="I31" i="1"/>
  <c r="AJ31" i="1" s="1"/>
  <c r="AL31" i="1" s="1"/>
  <c r="AI31" i="1" s="1"/>
  <c r="M31" i="1"/>
  <c r="N31" i="1"/>
  <c r="O31" i="1" s="1"/>
  <c r="AK31" i="1" s="1"/>
  <c r="P31" i="1"/>
  <c r="R31" i="1" s="1"/>
  <c r="I32" i="1"/>
  <c r="AJ32" i="1"/>
  <c r="M32" i="1"/>
  <c r="N32" i="1" s="1"/>
  <c r="I33" i="1"/>
  <c r="AJ33" i="1" s="1"/>
  <c r="AL33" i="1" s="1"/>
  <c r="AI33" i="1" s="1"/>
  <c r="M33" i="1"/>
  <c r="N33" i="1"/>
  <c r="O33" i="1" s="1"/>
  <c r="AK33" i="1" s="1"/>
  <c r="P33" i="1"/>
  <c r="R33" i="1" s="1"/>
  <c r="I34" i="1"/>
  <c r="AJ34" i="1"/>
  <c r="M34" i="1"/>
  <c r="N34" i="1" s="1"/>
  <c r="I35" i="1"/>
  <c r="AJ35" i="1" s="1"/>
  <c r="M35" i="1"/>
  <c r="N35" i="1"/>
  <c r="I36" i="1"/>
  <c r="AJ36" i="1"/>
  <c r="M36" i="1"/>
  <c r="N36" i="1" s="1"/>
  <c r="I37" i="1"/>
  <c r="AJ37" i="1" s="1"/>
  <c r="M37" i="1"/>
  <c r="N37" i="1"/>
  <c r="I38" i="1"/>
  <c r="AJ38" i="1"/>
  <c r="M38" i="1"/>
  <c r="N38" i="1" s="1"/>
  <c r="I39" i="1"/>
  <c r="AJ39" i="1" s="1"/>
  <c r="M39" i="1"/>
  <c r="N39" i="1"/>
  <c r="O39" i="1" s="1"/>
  <c r="AK39" i="1" s="1"/>
  <c r="I40" i="1"/>
  <c r="AJ40" i="1"/>
  <c r="M40" i="1"/>
  <c r="N40" i="1" s="1"/>
  <c r="I41" i="1"/>
  <c r="AJ41" i="1" s="1"/>
  <c r="AL41" i="1" s="1"/>
  <c r="AI41" i="1" s="1"/>
  <c r="M41" i="1"/>
  <c r="N41" i="1"/>
  <c r="O41" i="1" s="1"/>
  <c r="AK41" i="1" s="1"/>
  <c r="P41" i="1"/>
  <c r="R41" i="1" s="1"/>
  <c r="I42" i="1"/>
  <c r="AJ42" i="1"/>
  <c r="M42" i="1"/>
  <c r="N42" i="1" s="1"/>
  <c r="I43" i="1"/>
  <c r="AJ43" i="1" s="1"/>
  <c r="M43" i="1"/>
  <c r="N43" i="1"/>
  <c r="O43" i="1" s="1"/>
  <c r="P43" i="1"/>
  <c r="I44" i="1"/>
  <c r="AJ44" i="1"/>
  <c r="M44" i="1"/>
  <c r="N44" i="1" s="1"/>
  <c r="I45" i="1"/>
  <c r="AJ45" i="1" s="1"/>
  <c r="M45" i="1"/>
  <c r="N45" i="1"/>
  <c r="I46" i="1"/>
  <c r="AJ46" i="1"/>
  <c r="M46" i="1"/>
  <c r="N46" i="1" s="1"/>
  <c r="I47" i="1"/>
  <c r="AJ47" i="1" s="1"/>
  <c r="AL47" i="1" s="1"/>
  <c r="M47" i="1"/>
  <c r="N47" i="1"/>
  <c r="O47" i="1" s="1"/>
  <c r="AK47" i="1" s="1"/>
  <c r="I48" i="1"/>
  <c r="AJ48" i="1"/>
  <c r="M48" i="1"/>
  <c r="N48" i="1" s="1"/>
  <c r="I49" i="1"/>
  <c r="AJ49" i="1" s="1"/>
  <c r="M49" i="1"/>
  <c r="N49" i="1"/>
  <c r="I50" i="1"/>
  <c r="AC50" i="1" s="1"/>
  <c r="AE50" i="1" s="1"/>
  <c r="AJ50" i="1"/>
  <c r="AL50" i="1" s="1"/>
  <c r="M50" i="1"/>
  <c r="N50" i="1" s="1"/>
  <c r="O50" i="1"/>
  <c r="AD50" i="1" s="1"/>
  <c r="AK50" i="1"/>
  <c r="I51" i="1"/>
  <c r="AJ51" i="1" s="1"/>
  <c r="M51" i="1"/>
  <c r="N51" i="1"/>
  <c r="I52" i="1"/>
  <c r="AC52" i="1" s="1"/>
  <c r="AE52" i="1" s="1"/>
  <c r="AB52" i="1" s="1"/>
  <c r="AJ52" i="1"/>
  <c r="AL52" i="1" s="1"/>
  <c r="M52" i="1"/>
  <c r="N52" i="1" s="1"/>
  <c r="P52" i="1" s="1"/>
  <c r="O52" i="1"/>
  <c r="AD52" i="1" s="1"/>
  <c r="AK52" i="1"/>
  <c r="R52" i="1"/>
  <c r="I53" i="1"/>
  <c r="AJ53" i="1" s="1"/>
  <c r="M53" i="1"/>
  <c r="N53" i="1"/>
  <c r="I54" i="1"/>
  <c r="AC54" i="1" s="1"/>
  <c r="AJ54" i="1"/>
  <c r="AL54" i="1" s="1"/>
  <c r="M54" i="1"/>
  <c r="N54" i="1" s="1"/>
  <c r="O54" i="1"/>
  <c r="AD54" i="1" s="1"/>
  <c r="AK54" i="1"/>
  <c r="I55" i="1"/>
  <c r="AJ55" i="1" s="1"/>
  <c r="M55" i="1"/>
  <c r="N55" i="1"/>
  <c r="I56" i="1"/>
  <c r="AC56" i="1" s="1"/>
  <c r="AJ56" i="1"/>
  <c r="AL56" i="1" s="1"/>
  <c r="M56" i="1"/>
  <c r="N56" i="1" s="1"/>
  <c r="P56" i="1" s="1"/>
  <c r="O56" i="1"/>
  <c r="AD56" i="1" s="1"/>
  <c r="AK56" i="1"/>
  <c r="R56" i="1"/>
  <c r="I57" i="1"/>
  <c r="AJ57" i="1" s="1"/>
  <c r="M57" i="1"/>
  <c r="N57" i="1"/>
  <c r="I58" i="1"/>
  <c r="AC58" i="1" s="1"/>
  <c r="AE58" i="1" s="1"/>
  <c r="AJ58" i="1"/>
  <c r="AL58" i="1" s="1"/>
  <c r="M58" i="1"/>
  <c r="N58" i="1" s="1"/>
  <c r="O58" i="1"/>
  <c r="AD58" i="1" s="1"/>
  <c r="AK58" i="1"/>
  <c r="I59" i="1"/>
  <c r="AJ59" i="1" s="1"/>
  <c r="M59" i="1"/>
  <c r="N59" i="1"/>
  <c r="I60" i="1"/>
  <c r="AC60" i="1" s="1"/>
  <c r="AE60" i="1" s="1"/>
  <c r="AB60" i="1" s="1"/>
  <c r="AJ60" i="1"/>
  <c r="AL60" i="1" s="1"/>
  <c r="M60" i="1"/>
  <c r="N60" i="1" s="1"/>
  <c r="P60" i="1" s="1"/>
  <c r="O60" i="1"/>
  <c r="AD60" i="1" s="1"/>
  <c r="AK60" i="1"/>
  <c r="R60" i="1"/>
  <c r="I61" i="1"/>
  <c r="AJ61" i="1" s="1"/>
  <c r="M61" i="1"/>
  <c r="N61" i="1"/>
  <c r="I2" i="1"/>
  <c r="AC2" i="1" s="1"/>
  <c r="AE2" i="1" s="1"/>
  <c r="AJ2" i="1"/>
  <c r="AL2" i="1" s="1"/>
  <c r="M2" i="1"/>
  <c r="N2" i="1" s="1"/>
  <c r="O2" i="1"/>
  <c r="AD2" i="1" s="1"/>
  <c r="AK2" i="1"/>
  <c r="AC10" i="1"/>
  <c r="AD10" i="1"/>
  <c r="AE10" i="1"/>
  <c r="AB10" i="1" s="1"/>
  <c r="AC11" i="1"/>
  <c r="AC12" i="1"/>
  <c r="AD12" i="1"/>
  <c r="AE12" i="1"/>
  <c r="AB12" i="1"/>
  <c r="AC13" i="1"/>
  <c r="AD13" i="1"/>
  <c r="AE13" i="1"/>
  <c r="AB13" i="1"/>
  <c r="AC14" i="1"/>
  <c r="AD14" i="1"/>
  <c r="AE14" i="1"/>
  <c r="AB14" i="1"/>
  <c r="AC15" i="1"/>
  <c r="AD15" i="1"/>
  <c r="AE15" i="1"/>
  <c r="AB15" i="1"/>
  <c r="AC16" i="1"/>
  <c r="AD16" i="1"/>
  <c r="AE16" i="1"/>
  <c r="AB16" i="1"/>
  <c r="AC17" i="1"/>
  <c r="AC18" i="1"/>
  <c r="AC19" i="1"/>
  <c r="AD19" i="1"/>
  <c r="AE19" i="1"/>
  <c r="AB19" i="1"/>
  <c r="AC20" i="1"/>
  <c r="AD20" i="1"/>
  <c r="AE20" i="1"/>
  <c r="AB20" i="1"/>
  <c r="AC21" i="1"/>
  <c r="AC22" i="1"/>
  <c r="AC23" i="1"/>
  <c r="AD23" i="1"/>
  <c r="AE23" i="1"/>
  <c r="AB23" i="1"/>
  <c r="AC24" i="1"/>
  <c r="AC25" i="1"/>
  <c r="AC26" i="1"/>
  <c r="AC27" i="1"/>
  <c r="AC28" i="1"/>
  <c r="AC29" i="1"/>
  <c r="AD29" i="1"/>
  <c r="AE29" i="1"/>
  <c r="AB29" i="1"/>
  <c r="AC30" i="1"/>
  <c r="AC31" i="1"/>
  <c r="AD31" i="1"/>
  <c r="AE31" i="1"/>
  <c r="AB31" i="1"/>
  <c r="AC32" i="1"/>
  <c r="AC33" i="1"/>
  <c r="AD33" i="1"/>
  <c r="AE33" i="1"/>
  <c r="AB33" i="1" s="1"/>
  <c r="AC34" i="1"/>
  <c r="AC35" i="1"/>
  <c r="AC36" i="1"/>
  <c r="AC37" i="1"/>
  <c r="AC38" i="1"/>
  <c r="AC39" i="1"/>
  <c r="AD39" i="1"/>
  <c r="AE39" i="1"/>
  <c r="AC40" i="1"/>
  <c r="AC41" i="1"/>
  <c r="AD41" i="1"/>
  <c r="AE41" i="1"/>
  <c r="AB41" i="1"/>
  <c r="AC42" i="1"/>
  <c r="AC43" i="1"/>
  <c r="AC44" i="1"/>
  <c r="AC45" i="1"/>
  <c r="AC46" i="1"/>
  <c r="AC47" i="1"/>
  <c r="AD47" i="1"/>
  <c r="AE47" i="1"/>
  <c r="AC48" i="1"/>
  <c r="AC49" i="1"/>
  <c r="AC51" i="1"/>
  <c r="AC53" i="1"/>
  <c r="AE54" i="1"/>
  <c r="AC55" i="1"/>
  <c r="AE56" i="1"/>
  <c r="AB56" i="1" s="1"/>
  <c r="AC57" i="1"/>
  <c r="AC59" i="1"/>
  <c r="AC61" i="1"/>
  <c r="AC3" i="1"/>
  <c r="AC4" i="1"/>
  <c r="AD4" i="1"/>
  <c r="AE4" i="1"/>
  <c r="AB4" i="1" s="1"/>
  <c r="AC5" i="1"/>
  <c r="AD5" i="1"/>
  <c r="AE5" i="1"/>
  <c r="AB5" i="1" s="1"/>
  <c r="AC6" i="1"/>
  <c r="AD6" i="1"/>
  <c r="AE6" i="1"/>
  <c r="AB6" i="1" s="1"/>
  <c r="AC7" i="1"/>
  <c r="AD7" i="1"/>
  <c r="AE7" i="1"/>
  <c r="AB7" i="1" s="1"/>
  <c r="AC8" i="1"/>
  <c r="AD8" i="1"/>
  <c r="AE8" i="1"/>
  <c r="AB8" i="1" s="1"/>
  <c r="AC9" i="1"/>
  <c r="Q3" i="1"/>
  <c r="Q4" i="1"/>
  <c r="Q5" i="1"/>
  <c r="Q6" i="1"/>
  <c r="Q7" i="1"/>
  <c r="Q8" i="1"/>
  <c r="Q9" i="1"/>
  <c r="Q10" i="1"/>
  <c r="Q11" i="1"/>
  <c r="Q12" i="1"/>
  <c r="Q13" i="1"/>
  <c r="Q14" i="1"/>
  <c r="Q15" i="1"/>
  <c r="Q16" i="1"/>
  <c r="Q17" i="1"/>
  <c r="Q18" i="1"/>
  <c r="Q19" i="1"/>
  <c r="Q20" i="1"/>
  <c r="Q21" i="1"/>
  <c r="Q22" i="1"/>
  <c r="Q23" i="1"/>
  <c r="Q25" i="1"/>
  <c r="Q27" i="1"/>
  <c r="Q29" i="1"/>
  <c r="Q31" i="1"/>
  <c r="Q33" i="1"/>
  <c r="Q41" i="1"/>
  <c r="AM4" i="1"/>
  <c r="AM5" i="1"/>
  <c r="AM6" i="1"/>
  <c r="AM7" i="1"/>
  <c r="AM8" i="1"/>
  <c r="AM9" i="1"/>
  <c r="AM10" i="1"/>
  <c r="AM12" i="1"/>
  <c r="AM13" i="1"/>
  <c r="AM14" i="1"/>
  <c r="AM15" i="1"/>
  <c r="AM16" i="1"/>
  <c r="AM17" i="1"/>
  <c r="AM19" i="1"/>
  <c r="AM20" i="1"/>
  <c r="AM21" i="1"/>
  <c r="AM23" i="1"/>
  <c r="AM27" i="1"/>
  <c r="AM31" i="1"/>
  <c r="AM33" i="1"/>
  <c r="AM41" i="1"/>
  <c r="AM47" i="1"/>
  <c r="AM56" i="1"/>
  <c r="AF4" i="1"/>
  <c r="AF5" i="1"/>
  <c r="AF6" i="1"/>
  <c r="AF7" i="1"/>
  <c r="AF8" i="1"/>
  <c r="AF10" i="1"/>
  <c r="AF12" i="1"/>
  <c r="AF13" i="1"/>
  <c r="AF14" i="1"/>
  <c r="AF15" i="1"/>
  <c r="AF16" i="1"/>
  <c r="AF19" i="1"/>
  <c r="AF20" i="1"/>
  <c r="AF23" i="1"/>
  <c r="AF29" i="1"/>
  <c r="AF31" i="1"/>
  <c r="AF33" i="1"/>
  <c r="AF39" i="1"/>
  <c r="AF41" i="1"/>
  <c r="AF47" i="1"/>
  <c r="AF52" i="1"/>
  <c r="AF56" i="1"/>
  <c r="X3" i="1"/>
  <c r="Y3" i="1" s="1"/>
  <c r="X4" i="1"/>
  <c r="Y4" i="1" s="1"/>
  <c r="X5" i="1"/>
  <c r="Y5" i="1" s="1"/>
  <c r="X6" i="1"/>
  <c r="Y6" i="1" s="1"/>
  <c r="X7" i="1"/>
  <c r="Y7" i="1"/>
  <c r="X8" i="1"/>
  <c r="Y8" i="1" s="1"/>
  <c r="X9" i="1"/>
  <c r="Y9" i="1" s="1"/>
  <c r="X10" i="1"/>
  <c r="Y10" i="1" s="1"/>
  <c r="X11" i="1"/>
  <c r="Y11" i="1" s="1"/>
  <c r="X12" i="1"/>
  <c r="Y12" i="1" s="1"/>
  <c r="X13" i="1"/>
  <c r="Y13" i="1"/>
  <c r="X14" i="1"/>
  <c r="Y14" i="1" s="1"/>
  <c r="X15" i="1"/>
  <c r="Y15" i="1"/>
  <c r="X16" i="1"/>
  <c r="Y16" i="1" s="1"/>
  <c r="X17" i="1"/>
  <c r="Y17" i="1" s="1"/>
  <c r="X18" i="1"/>
  <c r="Y18" i="1" s="1"/>
  <c r="X19" i="1"/>
  <c r="Y19" i="1" s="1"/>
  <c r="X20" i="1"/>
  <c r="Y20" i="1" s="1"/>
  <c r="X21" i="1"/>
  <c r="Y21" i="1" s="1"/>
  <c r="X22" i="1"/>
  <c r="Y22" i="1" s="1"/>
  <c r="X23" i="1"/>
  <c r="Y23" i="1"/>
  <c r="X24" i="1"/>
  <c r="X25" i="1"/>
  <c r="Y25" i="1" s="1"/>
  <c r="X26" i="1"/>
  <c r="X27" i="1"/>
  <c r="Y27" i="1" s="1"/>
  <c r="X28" i="1"/>
  <c r="X29" i="1"/>
  <c r="Y29" i="1"/>
  <c r="X30" i="1"/>
  <c r="X31" i="1"/>
  <c r="Y31" i="1"/>
  <c r="X32" i="1"/>
  <c r="X33" i="1"/>
  <c r="Y33" i="1" s="1"/>
  <c r="X34" i="1"/>
  <c r="X35" i="1"/>
  <c r="X36" i="1"/>
  <c r="X37" i="1"/>
  <c r="X38" i="1"/>
  <c r="X39" i="1"/>
  <c r="X40" i="1"/>
  <c r="X41" i="1"/>
  <c r="Y41" i="1" s="1"/>
  <c r="X42" i="1"/>
  <c r="X43" i="1"/>
  <c r="X44" i="1"/>
  <c r="X45" i="1"/>
  <c r="X46" i="1"/>
  <c r="X47" i="1"/>
  <c r="X48" i="1"/>
  <c r="X49" i="1"/>
  <c r="X50" i="1"/>
  <c r="X51" i="1"/>
  <c r="X52" i="1"/>
  <c r="X53" i="1"/>
  <c r="X54" i="1"/>
  <c r="X55" i="1"/>
  <c r="X56" i="1"/>
  <c r="X57" i="1"/>
  <c r="X58" i="1"/>
  <c r="X59" i="1"/>
  <c r="X60" i="1"/>
  <c r="X61" i="1"/>
  <c r="X2" i="1"/>
  <c r="V3" i="1"/>
  <c r="V4" i="1"/>
  <c r="V5" i="1"/>
  <c r="V6" i="1"/>
  <c r="V7" i="1"/>
  <c r="V8" i="1"/>
  <c r="V9" i="1"/>
  <c r="V10" i="1"/>
  <c r="V11" i="1"/>
  <c r="V12" i="1"/>
  <c r="V13" i="1"/>
  <c r="V14" i="1"/>
  <c r="V15" i="1"/>
  <c r="V16" i="1"/>
  <c r="V17" i="1"/>
  <c r="V18" i="1"/>
  <c r="V19" i="1"/>
  <c r="V20" i="1"/>
  <c r="V21" i="1"/>
  <c r="V22" i="1"/>
  <c r="V23" i="1"/>
  <c r="V24" i="1"/>
  <c r="V25" i="1"/>
  <c r="V27" i="1"/>
  <c r="V28" i="1"/>
  <c r="V29" i="1"/>
  <c r="V30" i="1"/>
  <c r="V31" i="1"/>
  <c r="V32" i="1"/>
  <c r="V33" i="1"/>
  <c r="V34" i="1"/>
  <c r="V37" i="1"/>
  <c r="V39" i="1"/>
  <c r="V40" i="1"/>
  <c r="V41" i="1"/>
  <c r="V42" i="1"/>
  <c r="V43" i="1"/>
  <c r="V44" i="1"/>
  <c r="V45" i="1"/>
  <c r="V47" i="1"/>
  <c r="V48" i="1"/>
  <c r="V52" i="1"/>
  <c r="V53" i="1"/>
  <c r="V56" i="1"/>
  <c r="V59" i="1"/>
  <c r="V60" i="1"/>
  <c r="O49" i="1" l="1"/>
  <c r="V49" i="1"/>
  <c r="P49" i="1"/>
  <c r="AK18" i="1"/>
  <c r="AM18" i="1" s="1"/>
  <c r="AD18" i="1"/>
  <c r="O61" i="1"/>
  <c r="P61" i="1"/>
  <c r="V61" i="1"/>
  <c r="AM60" i="1"/>
  <c r="O53" i="1"/>
  <c r="P53" i="1"/>
  <c r="P36" i="1"/>
  <c r="O36" i="1"/>
  <c r="V36" i="1"/>
  <c r="O57" i="1"/>
  <c r="P57" i="1"/>
  <c r="P26" i="1"/>
  <c r="O26" i="1"/>
  <c r="V26" i="1"/>
  <c r="AK25" i="1"/>
  <c r="AM25" i="1" s="1"/>
  <c r="AD25" i="1"/>
  <c r="AK22" i="1"/>
  <c r="AM22" i="1" s="1"/>
  <c r="AD22" i="1"/>
  <c r="AK11" i="1"/>
  <c r="AD11" i="1"/>
  <c r="AK3" i="1"/>
  <c r="AD3" i="1"/>
  <c r="AM29" i="1"/>
  <c r="AI60" i="1"/>
  <c r="O55" i="1"/>
  <c r="V55" i="1"/>
  <c r="P55" i="1"/>
  <c r="AI52" i="1"/>
  <c r="O35" i="1"/>
  <c r="P35" i="1"/>
  <c r="V35" i="1"/>
  <c r="V57" i="1"/>
  <c r="AM52" i="1"/>
  <c r="O59" i="1"/>
  <c r="P59" i="1"/>
  <c r="AI56" i="1"/>
  <c r="O51" i="1"/>
  <c r="P51" i="1"/>
  <c r="V51" i="1"/>
  <c r="AL39" i="1"/>
  <c r="AM39" i="1"/>
  <c r="O37" i="1"/>
  <c r="P37" i="1"/>
  <c r="AM2" i="1"/>
  <c r="AM58" i="1"/>
  <c r="AM54" i="1"/>
  <c r="AM50" i="1"/>
  <c r="R43" i="1"/>
  <c r="Q43" i="1"/>
  <c r="P38" i="1"/>
  <c r="O38" i="1"/>
  <c r="V38" i="1"/>
  <c r="AF60" i="1"/>
  <c r="AF2" i="1"/>
  <c r="AF58" i="1"/>
  <c r="AF54" i="1"/>
  <c r="AF50" i="1"/>
  <c r="O45" i="1"/>
  <c r="P45" i="1"/>
  <c r="P44" i="1"/>
  <c r="O44" i="1"/>
  <c r="AK43" i="1"/>
  <c r="AM43" i="1" s="1"/>
  <c r="AD43" i="1"/>
  <c r="Y43" i="1"/>
  <c r="P2" i="1"/>
  <c r="V2" i="1"/>
  <c r="Q60" i="1"/>
  <c r="Y60" i="1"/>
  <c r="P58" i="1"/>
  <c r="V58" i="1"/>
  <c r="Q56" i="1"/>
  <c r="Y56" i="1"/>
  <c r="P54" i="1"/>
  <c r="V54" i="1"/>
  <c r="Q52" i="1"/>
  <c r="Y52" i="1"/>
  <c r="P50" i="1"/>
  <c r="V50" i="1"/>
  <c r="P46" i="1"/>
  <c r="O46" i="1"/>
  <c r="V46" i="1"/>
  <c r="P28" i="1"/>
  <c r="O28" i="1"/>
  <c r="AI21" i="1"/>
  <c r="AI17" i="1"/>
  <c r="AI9" i="1"/>
  <c r="AD9" i="1"/>
  <c r="AD27" i="1"/>
  <c r="AD21" i="1"/>
  <c r="AD17" i="1"/>
  <c r="P47" i="1"/>
  <c r="P42" i="1"/>
  <c r="O42" i="1"/>
  <c r="P39" i="1"/>
  <c r="P34" i="1"/>
  <c r="O34" i="1"/>
  <c r="P30" i="1"/>
  <c r="O30" i="1"/>
  <c r="AL25" i="1"/>
  <c r="AI25" i="1" s="1"/>
  <c r="AL18" i="1"/>
  <c r="AI18" i="1" s="1"/>
  <c r="AI15" i="1"/>
  <c r="AI7" i="1"/>
  <c r="P48" i="1"/>
  <c r="O48" i="1"/>
  <c r="P40" i="1"/>
  <c r="O40" i="1"/>
  <c r="P32" i="1"/>
  <c r="O32" i="1"/>
  <c r="AL27" i="1"/>
  <c r="AI27" i="1" s="1"/>
  <c r="P24" i="1"/>
  <c r="O24" i="1"/>
  <c r="AK24" i="1" l="1"/>
  <c r="AD24" i="1"/>
  <c r="AK40" i="1"/>
  <c r="AD40" i="1"/>
  <c r="AK48" i="1"/>
  <c r="AD48" i="1"/>
  <c r="AK30" i="1"/>
  <c r="AD30" i="1"/>
  <c r="R42" i="1"/>
  <c r="Y42" i="1"/>
  <c r="Q42" i="1"/>
  <c r="R46" i="1"/>
  <c r="Y46" i="1"/>
  <c r="Q46" i="1"/>
  <c r="AK59" i="1"/>
  <c r="AD59" i="1"/>
  <c r="R55" i="1"/>
  <c r="Q55" i="1"/>
  <c r="Y55" i="1"/>
  <c r="AK57" i="1"/>
  <c r="AD57" i="1"/>
  <c r="AK53" i="1"/>
  <c r="AD53" i="1"/>
  <c r="R24" i="1"/>
  <c r="Q24" i="1"/>
  <c r="Y24" i="1"/>
  <c r="R32" i="1"/>
  <c r="Q32" i="1"/>
  <c r="Y32" i="1"/>
  <c r="AL22" i="1"/>
  <c r="AI22" i="1" s="1"/>
  <c r="AF21" i="1"/>
  <c r="AE21" i="1"/>
  <c r="AB21" i="1" s="1"/>
  <c r="R28" i="1"/>
  <c r="Q28" i="1"/>
  <c r="Y28" i="1"/>
  <c r="Y58" i="1"/>
  <c r="Q58" i="1"/>
  <c r="R58" i="1"/>
  <c r="AK45" i="1"/>
  <c r="AD45" i="1"/>
  <c r="AK38" i="1"/>
  <c r="AD38" i="1"/>
  <c r="R37" i="1"/>
  <c r="Y37" i="1"/>
  <c r="Q37" i="1"/>
  <c r="R51" i="1"/>
  <c r="Q51" i="1"/>
  <c r="Y51" i="1"/>
  <c r="AK55" i="1"/>
  <c r="AD55" i="1"/>
  <c r="AL11" i="1"/>
  <c r="AI11" i="1" s="1"/>
  <c r="AM11" i="1"/>
  <c r="AK61" i="1"/>
  <c r="AD61" i="1"/>
  <c r="AK32" i="1"/>
  <c r="AD32" i="1"/>
  <c r="AE17" i="1"/>
  <c r="AB17" i="1" s="1"/>
  <c r="AF17" i="1"/>
  <c r="AK28" i="1"/>
  <c r="AD28" i="1"/>
  <c r="R44" i="1"/>
  <c r="Q44" i="1"/>
  <c r="Y44" i="1"/>
  <c r="R35" i="1"/>
  <c r="Q35" i="1"/>
  <c r="Y35" i="1"/>
  <c r="AL3" i="1"/>
  <c r="AI3" i="1" s="1"/>
  <c r="AM3" i="1"/>
  <c r="AK26" i="1"/>
  <c r="AD26" i="1"/>
  <c r="R36" i="1"/>
  <c r="Q36" i="1"/>
  <c r="Y36" i="1"/>
  <c r="R40" i="1"/>
  <c r="Q40" i="1"/>
  <c r="Y40" i="1"/>
  <c r="R48" i="1"/>
  <c r="Q48" i="1"/>
  <c r="Y48" i="1"/>
  <c r="R30" i="1"/>
  <c r="Y30" i="1"/>
  <c r="Q30" i="1"/>
  <c r="AF43" i="1"/>
  <c r="AE43" i="1"/>
  <c r="AB43" i="1" s="1"/>
  <c r="R45" i="1"/>
  <c r="Y45" i="1"/>
  <c r="Q45" i="1"/>
  <c r="AI39" i="1"/>
  <c r="AK35" i="1"/>
  <c r="AD35" i="1"/>
  <c r="AE11" i="1"/>
  <c r="AB11" i="1" s="1"/>
  <c r="AF11" i="1"/>
  <c r="AE25" i="1"/>
  <c r="AB25" i="1" s="1"/>
  <c r="AF25" i="1"/>
  <c r="R26" i="1"/>
  <c r="Y26" i="1"/>
  <c r="Q26" i="1"/>
  <c r="R61" i="1"/>
  <c r="Y61" i="1"/>
  <c r="Q61" i="1"/>
  <c r="AK49" i="1"/>
  <c r="AD49" i="1"/>
  <c r="AD34" i="1"/>
  <c r="AK34" i="1"/>
  <c r="R39" i="1"/>
  <c r="AB39" i="1" s="1"/>
  <c r="Q39" i="1"/>
  <c r="Y39" i="1"/>
  <c r="AF27" i="1"/>
  <c r="AE27" i="1"/>
  <c r="AB27" i="1" s="1"/>
  <c r="Y50" i="1"/>
  <c r="Q50" i="1"/>
  <c r="R50" i="1"/>
  <c r="Y54" i="1"/>
  <c r="Q54" i="1"/>
  <c r="R54" i="1"/>
  <c r="Y2" i="1"/>
  <c r="Q2" i="1"/>
  <c r="R2" i="1"/>
  <c r="AL43" i="1"/>
  <c r="AI43" i="1" s="1"/>
  <c r="R34" i="1"/>
  <c r="Y34" i="1"/>
  <c r="Q34" i="1"/>
  <c r="AD42" i="1"/>
  <c r="AK42" i="1"/>
  <c r="R47" i="1"/>
  <c r="Q47" i="1"/>
  <c r="Y47" i="1"/>
  <c r="AF9" i="1"/>
  <c r="AE9" i="1"/>
  <c r="AB9" i="1" s="1"/>
  <c r="AK46" i="1"/>
  <c r="AD46" i="1"/>
  <c r="AD44" i="1"/>
  <c r="AK44" i="1"/>
  <c r="R38" i="1"/>
  <c r="Y38" i="1"/>
  <c r="Q38" i="1"/>
  <c r="AK37" i="1"/>
  <c r="AD37" i="1"/>
  <c r="AK51" i="1"/>
  <c r="AD51" i="1"/>
  <c r="R59" i="1"/>
  <c r="Q59" i="1"/>
  <c r="Y59" i="1"/>
  <c r="AF3" i="1"/>
  <c r="AE3" i="1"/>
  <c r="AB3" i="1" s="1"/>
  <c r="AF22" i="1"/>
  <c r="AE22" i="1"/>
  <c r="AB22" i="1" s="1"/>
  <c r="R57" i="1"/>
  <c r="Q57" i="1"/>
  <c r="Y57" i="1"/>
  <c r="AD36" i="1"/>
  <c r="AK36" i="1"/>
  <c r="R53" i="1"/>
  <c r="Y53" i="1"/>
  <c r="Q53" i="1"/>
  <c r="AF18" i="1"/>
  <c r="AE18" i="1"/>
  <c r="AB18" i="1" s="1"/>
  <c r="R49" i="1"/>
  <c r="Q49" i="1"/>
  <c r="Y49" i="1"/>
  <c r="AM36" i="1" l="1"/>
  <c r="AL36" i="1"/>
  <c r="AI36" i="1" s="1"/>
  <c r="AF51" i="1"/>
  <c r="AE51" i="1"/>
  <c r="AB51" i="1" s="1"/>
  <c r="AF44" i="1"/>
  <c r="AE44" i="1"/>
  <c r="AB44" i="1" s="1"/>
  <c r="AM42" i="1"/>
  <c r="AL42" i="1"/>
  <c r="AI42" i="1" s="1"/>
  <c r="AI50" i="1"/>
  <c r="AB50" i="1"/>
  <c r="AE28" i="1"/>
  <c r="AB28" i="1" s="1"/>
  <c r="AF28" i="1"/>
  <c r="AF32" i="1"/>
  <c r="AE32" i="1"/>
  <c r="AB32" i="1" s="1"/>
  <c r="AE45" i="1"/>
  <c r="AB45" i="1" s="1"/>
  <c r="AF45" i="1"/>
  <c r="AE40" i="1"/>
  <c r="AB40" i="1" s="1"/>
  <c r="AF40" i="1"/>
  <c r="AM51" i="1"/>
  <c r="AL51" i="1"/>
  <c r="AI51" i="1" s="1"/>
  <c r="AF46" i="1"/>
  <c r="AE46" i="1"/>
  <c r="AB46" i="1" s="1"/>
  <c r="AF34" i="1"/>
  <c r="AE34" i="1"/>
  <c r="AB34" i="1" s="1"/>
  <c r="AM32" i="1"/>
  <c r="AL32" i="1"/>
  <c r="AI32" i="1" s="1"/>
  <c r="AM45" i="1"/>
  <c r="AL45" i="1"/>
  <c r="AI45" i="1" s="1"/>
  <c r="AM34" i="1"/>
  <c r="AL34" i="1"/>
  <c r="AI34" i="1" s="1"/>
  <c r="AM57" i="1"/>
  <c r="AL57" i="1"/>
  <c r="AI57" i="1" s="1"/>
  <c r="AF59" i="1"/>
  <c r="AE59" i="1"/>
  <c r="AB59" i="1" s="1"/>
  <c r="AF30" i="1"/>
  <c r="AE30" i="1"/>
  <c r="AB30" i="1" s="1"/>
  <c r="AE36" i="1"/>
  <c r="AB36" i="1" s="1"/>
  <c r="AF36" i="1"/>
  <c r="AF42" i="1"/>
  <c r="AE42" i="1"/>
  <c r="AB42" i="1" s="1"/>
  <c r="AB54" i="1"/>
  <c r="AI54" i="1"/>
  <c r="AM28" i="1"/>
  <c r="AL28" i="1"/>
  <c r="AI28" i="1" s="1"/>
  <c r="AE53" i="1"/>
  <c r="AB53" i="1" s="1"/>
  <c r="AF53" i="1"/>
  <c r="AM59" i="1"/>
  <c r="AL59" i="1"/>
  <c r="AI59" i="1" s="1"/>
  <c r="AM30" i="1"/>
  <c r="AL30" i="1"/>
  <c r="AI30" i="1" s="1"/>
  <c r="AM40" i="1"/>
  <c r="AL40" i="1"/>
  <c r="AI40" i="1" s="1"/>
  <c r="AF37" i="1"/>
  <c r="AE37" i="1"/>
  <c r="AB37" i="1" s="1"/>
  <c r="AM46" i="1"/>
  <c r="AL46" i="1"/>
  <c r="AI46" i="1" s="1"/>
  <c r="AI2" i="1"/>
  <c r="AB2" i="1"/>
  <c r="AF49" i="1"/>
  <c r="AE49" i="1"/>
  <c r="AB49" i="1" s="1"/>
  <c r="AE35" i="1"/>
  <c r="AB35" i="1" s="1"/>
  <c r="AF35" i="1"/>
  <c r="AF26" i="1"/>
  <c r="AE26" i="1"/>
  <c r="AB26" i="1" s="1"/>
  <c r="AE61" i="1"/>
  <c r="AB61" i="1" s="1"/>
  <c r="AF61" i="1"/>
  <c r="AE55" i="1"/>
  <c r="AB55" i="1" s="1"/>
  <c r="AF55" i="1"/>
  <c r="AF38" i="1"/>
  <c r="AE38" i="1"/>
  <c r="AB38" i="1" s="1"/>
  <c r="AI58" i="1"/>
  <c r="AB58" i="1"/>
  <c r="AM53" i="1"/>
  <c r="AL53" i="1"/>
  <c r="AI53" i="1" s="1"/>
  <c r="AF48" i="1"/>
  <c r="AE48" i="1"/>
  <c r="AB48" i="1" s="1"/>
  <c r="AE24" i="1"/>
  <c r="AB24" i="1" s="1"/>
  <c r="AF24" i="1"/>
  <c r="AM37" i="1"/>
  <c r="AL37" i="1"/>
  <c r="AI37" i="1" s="1"/>
  <c r="AM44" i="1"/>
  <c r="AL44" i="1"/>
  <c r="AI44" i="1" s="1"/>
  <c r="AB47" i="1"/>
  <c r="AI47" i="1"/>
  <c r="AM49" i="1"/>
  <c r="AL49" i="1"/>
  <c r="AI49" i="1" s="1"/>
  <c r="AM35" i="1"/>
  <c r="AL35" i="1"/>
  <c r="AI35" i="1" s="1"/>
  <c r="AM26" i="1"/>
  <c r="AL26" i="1"/>
  <c r="AI26" i="1" s="1"/>
  <c r="AM61" i="1"/>
  <c r="AL61" i="1"/>
  <c r="AI61" i="1" s="1"/>
  <c r="AM55" i="1"/>
  <c r="AL55" i="1"/>
  <c r="AI55" i="1" s="1"/>
  <c r="AM38" i="1"/>
  <c r="AL38" i="1"/>
  <c r="AI38" i="1" s="1"/>
  <c r="AE57" i="1"/>
  <c r="AB57" i="1" s="1"/>
  <c r="AF57" i="1"/>
  <c r="AM48" i="1"/>
  <c r="AL48" i="1"/>
  <c r="AI48" i="1" s="1"/>
  <c r="AM24" i="1"/>
  <c r="AL24" i="1"/>
  <c r="AI24" i="1" s="1"/>
</calcChain>
</file>

<file path=xl/sharedStrings.xml><?xml version="1.0" encoding="utf-8"?>
<sst xmlns="http://schemas.openxmlformats.org/spreadsheetml/2006/main" count="233" uniqueCount="78">
  <si>
    <t>Geno</t>
  </si>
  <si>
    <t>Zn</t>
  </si>
  <si>
    <t>Rep</t>
  </si>
  <si>
    <t>SFW (g)</t>
  </si>
  <si>
    <t>SDW (g)</t>
  </si>
  <si>
    <t>RFW (SS1)</t>
  </si>
  <si>
    <t>RDW (SS1)</t>
  </si>
  <si>
    <t>Colonisation</t>
  </si>
  <si>
    <t>76R</t>
  </si>
  <si>
    <t>rmc</t>
  </si>
  <si>
    <t>Zn S</t>
  </si>
  <si>
    <t>Zn O</t>
  </si>
  <si>
    <t>n Zn O</t>
  </si>
  <si>
    <t>Zn p</t>
  </si>
  <si>
    <t>Zn c</t>
  </si>
  <si>
    <t>Zn pc</t>
  </si>
  <si>
    <t>Root:shoot ratio</t>
  </si>
  <si>
    <t>RDW (g)</t>
  </si>
  <si>
    <t>Factor</t>
  </si>
  <si>
    <t>Flowers</t>
  </si>
  <si>
    <t>Water use (mL)</t>
  </si>
  <si>
    <t>WUE</t>
  </si>
  <si>
    <t>Water use (L)</t>
  </si>
  <si>
    <t>Total biomass (g)</t>
  </si>
  <si>
    <t>RFW (g) (total)</t>
  </si>
  <si>
    <t>Shoot P content</t>
  </si>
  <si>
    <t>Root P content</t>
  </si>
  <si>
    <t>Total P content</t>
  </si>
  <si>
    <t>Shoot P conc</t>
  </si>
  <si>
    <t>Root P conc</t>
  </si>
  <si>
    <t>Shoot Zn content</t>
  </si>
  <si>
    <t>Root Zn content</t>
  </si>
  <si>
    <t>Total Zn content</t>
  </si>
  <si>
    <t>Shoot Zn conc</t>
  </si>
  <si>
    <t>Root Zn conc</t>
  </si>
  <si>
    <t>R:S P content</t>
  </si>
  <si>
    <t>R:S Zn content</t>
  </si>
  <si>
    <t>s.e.</t>
  </si>
  <si>
    <t>Level</t>
  </si>
  <si>
    <t>Least Sq Mean</t>
  </si>
  <si>
    <t>A</t>
  </si>
  <si>
    <t>B</t>
  </si>
  <si>
    <t>C</t>
  </si>
  <si>
    <t>D</t>
  </si>
  <si>
    <t>E</t>
  </si>
  <si>
    <t>Available Zn</t>
  </si>
  <si>
    <t>Available P</t>
  </si>
  <si>
    <t>SDW (kg)</t>
  </si>
  <si>
    <t>RDW (kg)</t>
  </si>
  <si>
    <t>rmc,Zn pc</t>
  </si>
  <si>
    <t>rmc,Zn S</t>
  </si>
  <si>
    <t>rmc,Zn O</t>
  </si>
  <si>
    <t>76R,Zn pc</t>
  </si>
  <si>
    <t>rmc,n Zn O</t>
  </si>
  <si>
    <t>76R,Zn O</t>
  </si>
  <si>
    <t>rmc,Zn p</t>
  </si>
  <si>
    <t>rmc,Zn c</t>
  </si>
  <si>
    <t>76R,Zn S</t>
  </si>
  <si>
    <t>76R,n Zn O</t>
  </si>
  <si>
    <t>F</t>
  </si>
  <si>
    <t>76R,Zn c</t>
  </si>
  <si>
    <t>76R,Zn p</t>
  </si>
  <si>
    <t>Shoots</t>
  </si>
  <si>
    <t>Roots</t>
  </si>
  <si>
    <t>Zns</t>
  </si>
  <si>
    <t>ZnO</t>
  </si>
  <si>
    <t>nZnO</t>
  </si>
  <si>
    <t>Znp</t>
  </si>
  <si>
    <t>Znc</t>
  </si>
  <si>
    <t>Znpc</t>
  </si>
  <si>
    <t>Plant P conc</t>
  </si>
  <si>
    <t>Total biomass (mg)</t>
  </si>
  <si>
    <t>Total biomass (kg)</t>
  </si>
  <si>
    <t>Plant Zn conc</t>
  </si>
  <si>
    <t>Colonisation ( /150)</t>
  </si>
  <si>
    <t>s.e.:</t>
  </si>
  <si>
    <t>sig</t>
  </si>
  <si>
    <t>We ask that prior to making use of the data in this file that the authors be contacted (timothy.cavagnaro@adelaide.edu.au or soilecology.org) so that any details of proposed use might be discussed. We ask this to ensure that data are used appropriately and any limitations or contetually relevent infomration associated with the are clealry understood and taken into account. Thank you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</si>
</sst>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00"/>
    <numFmt numFmtId="166" formatCode="0.000"/>
    <numFmt numFmtId="167" formatCode="0.0"/>
    <numFmt numFmtId="168" formatCode="0.00000"/>
    <numFmt numFmtId="169" formatCode="0_ ;\-0\ "/>
  </numFmts>
  <fonts count="12" x14ac:knownFonts="1">
    <font>
      <sz val="12"/>
      <color theme="1"/>
      <name val="Calibri"/>
      <family val="2"/>
      <scheme val="minor"/>
    </font>
    <font>
      <sz val="12"/>
      <color theme="1"/>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10"/>
      <color indexed="8"/>
      <name val="Calibri"/>
      <family val="2"/>
      <scheme val="minor"/>
    </font>
    <font>
      <u/>
      <sz val="12"/>
      <color theme="10"/>
      <name val="Calibri"/>
      <family val="2"/>
      <scheme val="minor"/>
    </font>
    <font>
      <u/>
      <sz val="12"/>
      <color theme="11"/>
      <name val="Calibri"/>
      <family val="2"/>
      <scheme val="minor"/>
    </font>
    <font>
      <sz val="8"/>
      <name val="Calibri"/>
      <family val="2"/>
      <scheme val="minor"/>
    </font>
    <font>
      <b/>
      <i/>
      <sz val="10"/>
      <color indexed="8"/>
      <name val="Calibri"/>
      <family val="2"/>
      <scheme val="minor"/>
    </font>
    <font>
      <b/>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3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2" borderId="1" xfId="0" applyFont="1" applyFill="1" applyBorder="1" applyAlignment="1">
      <alignment horizontal="center" vertical="center"/>
    </xf>
    <xf numFmtId="165" fontId="4"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11" fillId="0" borderId="0" xfId="0" applyFont="1"/>
    <xf numFmtId="1"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xf>
    <xf numFmtId="165" fontId="4" fillId="0" borderId="1" xfId="0" applyNumberFormat="1" applyFont="1" applyBorder="1" applyAlignment="1">
      <alignment horizontal="center" vertical="center" wrapText="1"/>
    </xf>
    <xf numFmtId="168" fontId="0" fillId="0" borderId="0" xfId="0" applyNumberFormat="1"/>
    <xf numFmtId="0" fontId="0" fillId="0" borderId="0" xfId="0" applyFont="1"/>
    <xf numFmtId="167" fontId="0" fillId="0" borderId="0" xfId="0" applyNumberFormat="1" applyFont="1"/>
    <xf numFmtId="166" fontId="0" fillId="0" borderId="0" xfId="0" applyNumberFormat="1" applyFont="1"/>
    <xf numFmtId="168" fontId="10" fillId="0" borderId="0" xfId="0" applyNumberFormat="1" applyFont="1"/>
    <xf numFmtId="169" fontId="4" fillId="0" borderId="1" xfId="163" applyNumberFormat="1" applyFont="1" applyBorder="1" applyAlignment="1">
      <alignment horizontal="center" vertical="center" wrapText="1"/>
    </xf>
    <xf numFmtId="166" fontId="4" fillId="0" borderId="0" xfId="0" applyNumberFormat="1" applyFont="1" applyAlignment="1">
      <alignment horizontal="center" vertical="center"/>
    </xf>
  </cellXfs>
  <cellStyles count="430">
    <cellStyle name="Comma" xfId="163"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1739981524655797E-2"/>
          <c:y val="5.5555555555555497E-2"/>
          <c:w val="0.92010359389433904"/>
          <c:h val="0.91555555555555601"/>
        </c:manualLayout>
      </c:layout>
      <c:barChart>
        <c:barDir val="col"/>
        <c:grouping val="clustered"/>
        <c:varyColors val="0"/>
        <c:ser>
          <c:idx val="0"/>
          <c:order val="0"/>
          <c:tx>
            <c:v>Shoots</c:v>
          </c:tx>
          <c:spPr>
            <a:solidFill>
              <a:schemeClr val="bg1">
                <a:lumMod val="75000"/>
              </a:schemeClr>
            </a:solidFill>
            <a:ln>
              <a:solidFill>
                <a:schemeClr val="tx1"/>
              </a:solidFill>
            </a:ln>
          </c:spPr>
          <c:invertIfNegative val="0"/>
          <c:dPt>
            <c:idx val="1"/>
            <c:invertIfNegative val="0"/>
            <c:bubble3D val="0"/>
            <c:spPr>
              <a:solidFill>
                <a:schemeClr val="bg1"/>
              </a:solidFill>
              <a:ln>
                <a:solidFill>
                  <a:schemeClr val="tx1"/>
                </a:solidFill>
              </a:ln>
            </c:spPr>
            <c:extLst>
              <c:ext xmlns:c16="http://schemas.microsoft.com/office/drawing/2014/chart" uri="{C3380CC4-5D6E-409C-BE32-E72D297353CC}">
                <c16:uniqueId val="{00000001-B971-8847-9295-5E8D156C6174}"/>
              </c:ext>
            </c:extLst>
          </c:dPt>
          <c:dPt>
            <c:idx val="3"/>
            <c:invertIfNegative val="0"/>
            <c:bubble3D val="0"/>
            <c:spPr>
              <a:solidFill>
                <a:srgbClr val="FFFFFF"/>
              </a:solidFill>
              <a:ln>
                <a:solidFill>
                  <a:schemeClr val="tx1"/>
                </a:solidFill>
              </a:ln>
            </c:spPr>
            <c:extLst>
              <c:ext xmlns:c16="http://schemas.microsoft.com/office/drawing/2014/chart" uri="{C3380CC4-5D6E-409C-BE32-E72D297353CC}">
                <c16:uniqueId val="{00000003-B971-8847-9295-5E8D156C6174}"/>
              </c:ext>
            </c:extLst>
          </c:dPt>
          <c:dPt>
            <c:idx val="5"/>
            <c:invertIfNegative val="0"/>
            <c:bubble3D val="0"/>
            <c:spPr>
              <a:solidFill>
                <a:srgbClr val="FFFFFF"/>
              </a:solidFill>
              <a:ln>
                <a:solidFill>
                  <a:schemeClr val="tx1"/>
                </a:solidFill>
              </a:ln>
            </c:spPr>
            <c:extLst>
              <c:ext xmlns:c16="http://schemas.microsoft.com/office/drawing/2014/chart" uri="{C3380CC4-5D6E-409C-BE32-E72D297353CC}">
                <c16:uniqueId val="{00000005-B971-8847-9295-5E8D156C6174}"/>
              </c:ext>
            </c:extLst>
          </c:dPt>
          <c:dPt>
            <c:idx val="7"/>
            <c:invertIfNegative val="0"/>
            <c:bubble3D val="0"/>
            <c:spPr>
              <a:solidFill>
                <a:srgbClr val="FFFFFF"/>
              </a:solidFill>
              <a:ln>
                <a:solidFill>
                  <a:schemeClr val="tx1"/>
                </a:solidFill>
              </a:ln>
            </c:spPr>
            <c:extLst>
              <c:ext xmlns:c16="http://schemas.microsoft.com/office/drawing/2014/chart" uri="{C3380CC4-5D6E-409C-BE32-E72D297353CC}">
                <c16:uniqueId val="{00000007-B971-8847-9295-5E8D156C6174}"/>
              </c:ext>
            </c:extLst>
          </c:dPt>
          <c:dPt>
            <c:idx val="9"/>
            <c:invertIfNegative val="0"/>
            <c:bubble3D val="0"/>
            <c:spPr>
              <a:solidFill>
                <a:srgbClr val="FFFFFF"/>
              </a:solidFill>
              <a:ln>
                <a:solidFill>
                  <a:schemeClr val="tx1"/>
                </a:solidFill>
              </a:ln>
            </c:spPr>
            <c:extLst>
              <c:ext xmlns:c16="http://schemas.microsoft.com/office/drawing/2014/chart" uri="{C3380CC4-5D6E-409C-BE32-E72D297353CC}">
                <c16:uniqueId val="{00000009-B971-8847-9295-5E8D156C6174}"/>
              </c:ext>
            </c:extLst>
          </c:dPt>
          <c:dPt>
            <c:idx val="11"/>
            <c:invertIfNegative val="0"/>
            <c:bubble3D val="0"/>
            <c:spPr>
              <a:solidFill>
                <a:srgbClr val="FFFFFF"/>
              </a:solidFill>
              <a:ln>
                <a:solidFill>
                  <a:schemeClr val="tx1"/>
                </a:solidFill>
              </a:ln>
            </c:spPr>
            <c:extLst>
              <c:ext xmlns:c16="http://schemas.microsoft.com/office/drawing/2014/chart" uri="{C3380CC4-5D6E-409C-BE32-E72D297353CC}">
                <c16:uniqueId val="{0000000B-B971-8847-9295-5E8D156C6174}"/>
              </c:ext>
            </c:extLst>
          </c:dPt>
          <c:dLbls>
            <c:dLbl>
              <c:idx val="0"/>
              <c:tx>
                <c:rich>
                  <a:bodyPr/>
                  <a:lstStyle/>
                  <a:p>
                    <a:r>
                      <a:rPr lang="en-US"/>
                      <a:t>bc</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71-8847-9295-5E8D156C6174}"/>
                </c:ext>
              </c:extLst>
            </c:dLbl>
            <c:dLbl>
              <c:idx val="1"/>
              <c:tx>
                <c:rich>
                  <a:bodyPr/>
                  <a:lstStyle/>
                  <a:p>
                    <a:r>
                      <a:rPr lang="en-US"/>
                      <a:t>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71-8847-9295-5E8D156C6174}"/>
                </c:ext>
              </c:extLst>
            </c:dLbl>
            <c:dLbl>
              <c:idx val="2"/>
              <c:tx>
                <c:rich>
                  <a:bodyPr/>
                  <a:lstStyle/>
                  <a:p>
                    <a:r>
                      <a:rPr lang="en-US"/>
                      <a:t>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71-8847-9295-5E8D156C6174}"/>
                </c:ext>
              </c:extLst>
            </c:dLbl>
            <c:dLbl>
              <c:idx val="3"/>
              <c:tx>
                <c:rich>
                  <a:bodyPr/>
                  <a:lstStyle/>
                  <a:p>
                    <a:r>
                      <a:rPr lang="en-US"/>
                      <a:t>ab</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71-8847-9295-5E8D156C6174}"/>
                </c:ext>
              </c:extLst>
            </c:dLbl>
            <c:dLbl>
              <c:idx val="4"/>
              <c:tx>
                <c:rich>
                  <a:bodyPr/>
                  <a:lstStyle/>
                  <a:p>
                    <a:r>
                      <a:rPr lang="en-US"/>
                      <a:t>de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71-8847-9295-5E8D156C6174}"/>
                </c:ext>
              </c:extLst>
            </c:dLbl>
            <c:dLbl>
              <c:idx val="5"/>
              <c:tx>
                <c:rich>
                  <a:bodyPr/>
                  <a:lstStyle/>
                  <a:p>
                    <a:r>
                      <a:rPr lang="en-US"/>
                      <a:t>ab</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71-8847-9295-5E8D156C6174}"/>
                </c:ext>
              </c:extLst>
            </c:dLbl>
            <c:dLbl>
              <c:idx val="6"/>
              <c:tx>
                <c:rich>
                  <a:bodyPr/>
                  <a:lstStyle/>
                  <a:p>
                    <a:r>
                      <a:rPr lang="en-US"/>
                      <a:t>ef</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71-8847-9295-5E8D156C6174}"/>
                </c:ext>
              </c:extLst>
            </c:dLbl>
            <c:dLbl>
              <c:idx val="7"/>
              <c:tx>
                <c:rich>
                  <a:bodyPr/>
                  <a:lstStyle/>
                  <a:p>
                    <a:r>
                      <a:rPr lang="en-US"/>
                      <a:t>cd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71-8847-9295-5E8D156C6174}"/>
                </c:ext>
              </c:extLst>
            </c:dLbl>
            <c:dLbl>
              <c:idx val="8"/>
              <c:tx>
                <c:rich>
                  <a:bodyPr/>
                  <a:lstStyle/>
                  <a:p>
                    <a:r>
                      <a:rPr lang="en-US"/>
                      <a:t>f</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71-8847-9295-5E8D156C6174}"/>
                </c:ext>
              </c:extLst>
            </c:dLbl>
            <c:dLbl>
              <c:idx val="9"/>
              <c:tx>
                <c:rich>
                  <a:bodyPr/>
                  <a:lstStyle/>
                  <a:p>
                    <a:r>
                      <a:rPr lang="en-US"/>
                      <a:t>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71-8847-9295-5E8D156C6174}"/>
                </c:ext>
              </c:extLst>
            </c:dLbl>
            <c:dLbl>
              <c:idx val="10"/>
              <c:tx>
                <c:rich>
                  <a:bodyPr/>
                  <a:lstStyle/>
                  <a:p>
                    <a:r>
                      <a:rPr lang="en-US"/>
                      <a:t>f</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71-8847-9295-5E8D156C6174}"/>
                </c:ext>
              </c:extLst>
            </c:dLbl>
            <c:dLbl>
              <c:idx val="11"/>
              <c:tx>
                <c:rich>
                  <a:bodyPr/>
                  <a:lstStyle/>
                  <a:p>
                    <a:r>
                      <a:rPr lang="en-US"/>
                      <a:t>de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71-8847-9295-5E8D156C617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('Zn content 2'!$I$14:$I$15,'Zn content 2'!$I$4:$I$9,'Zn content 2'!$I$12:$I$13,'Zn content 2'!$I$10:$I$11)</c:f>
                <c:numCache>
                  <c:formatCode>General</c:formatCode>
                  <c:ptCount val="12"/>
                  <c:pt idx="0">
                    <c:v>6.1492075475446731E-3</c:v>
                  </c:pt>
                  <c:pt idx="1">
                    <c:v>1.0692517695335918E-2</c:v>
                  </c:pt>
                  <c:pt idx="2">
                    <c:v>1.0250083424171323E-2</c:v>
                  </c:pt>
                  <c:pt idx="3">
                    <c:v>2.1115800265762191E-2</c:v>
                  </c:pt>
                  <c:pt idx="4">
                    <c:v>8.757520513726821E-3</c:v>
                  </c:pt>
                  <c:pt idx="5">
                    <c:v>2.1583406810856826E-3</c:v>
                  </c:pt>
                  <c:pt idx="6">
                    <c:v>4.4344216384300129E-3</c:v>
                  </c:pt>
                  <c:pt idx="7">
                    <c:v>9.7573650407508389E-3</c:v>
                  </c:pt>
                  <c:pt idx="8">
                    <c:v>1.0364091425853539E-2</c:v>
                  </c:pt>
                  <c:pt idx="9">
                    <c:v>1.0755544174187904E-2</c:v>
                  </c:pt>
                  <c:pt idx="10">
                    <c:v>7.9152583093265293E-3</c:v>
                  </c:pt>
                  <c:pt idx="11">
                    <c:v>1.2517265778389628E-2</c:v>
                  </c:pt>
                </c:numCache>
              </c:numRef>
            </c:plus>
            <c:minus>
              <c:numRef>
                <c:f>('Zn content 2'!$I$14:$I$15,'Zn content 2'!$I$4:$I$9,'Zn content 2'!$I$12:$I$13,'Zn content 2'!$I$10:$I$11)</c:f>
                <c:numCache>
                  <c:formatCode>General</c:formatCode>
                  <c:ptCount val="12"/>
                  <c:pt idx="0">
                    <c:v>6.1492075475446731E-3</c:v>
                  </c:pt>
                  <c:pt idx="1">
                    <c:v>1.0692517695335918E-2</c:v>
                  </c:pt>
                  <c:pt idx="2">
                    <c:v>1.0250083424171323E-2</c:v>
                  </c:pt>
                  <c:pt idx="3">
                    <c:v>2.1115800265762191E-2</c:v>
                  </c:pt>
                  <c:pt idx="4">
                    <c:v>8.757520513726821E-3</c:v>
                  </c:pt>
                  <c:pt idx="5">
                    <c:v>2.1583406810856826E-3</c:v>
                  </c:pt>
                  <c:pt idx="6">
                    <c:v>4.4344216384300129E-3</c:v>
                  </c:pt>
                  <c:pt idx="7">
                    <c:v>9.7573650407508389E-3</c:v>
                  </c:pt>
                  <c:pt idx="8">
                    <c:v>1.0364091425853539E-2</c:v>
                  </c:pt>
                  <c:pt idx="9">
                    <c:v>1.0755544174187904E-2</c:v>
                  </c:pt>
                  <c:pt idx="10">
                    <c:v>7.9152583093265293E-3</c:v>
                  </c:pt>
                  <c:pt idx="11">
                    <c:v>1.2517265778389628E-2</c:v>
                  </c:pt>
                </c:numCache>
              </c:numRef>
            </c:minus>
          </c:errBars>
          <c:cat>
            <c:strRef>
              <c:f>('Zn content 2'!$T$14:$T$15,'Zn content 2'!$T$4:$T$9,'Zn content 2'!$T$12:$T$13,'Zn content 2'!$T$10:$T$11)</c:f>
              <c:strCache>
                <c:ptCount val="11"/>
                <c:pt idx="0">
                  <c:v>Znpc</c:v>
                </c:pt>
                <c:pt idx="2">
                  <c:v>Zns</c:v>
                </c:pt>
                <c:pt idx="4">
                  <c:v>ZnO</c:v>
                </c:pt>
                <c:pt idx="6">
                  <c:v>nZnO</c:v>
                </c:pt>
                <c:pt idx="8">
                  <c:v>Znc</c:v>
                </c:pt>
                <c:pt idx="10">
                  <c:v>Znp</c:v>
                </c:pt>
              </c:strCache>
            </c:strRef>
          </c:cat>
          <c:val>
            <c:numRef>
              <c:f>('Zn content 2'!$H$14:$H$15,'Zn content 2'!$H$4:$H$9,'Zn content 2'!$H$12:$H$13,'Zn content 2'!$H$10:$H$11)</c:f>
              <c:numCache>
                <c:formatCode>0.000</c:formatCode>
                <c:ptCount val="12"/>
                <c:pt idx="0">
                  <c:v>0.43819999999999998</c:v>
                </c:pt>
                <c:pt idx="1">
                  <c:v>0.51200000000000001</c:v>
                </c:pt>
                <c:pt idx="2">
                  <c:v>0.35460000000000003</c:v>
                </c:pt>
                <c:pt idx="3">
                  <c:v>0.48</c:v>
                </c:pt>
                <c:pt idx="4">
                  <c:v>0.38479999999999998</c:v>
                </c:pt>
                <c:pt idx="5">
                  <c:v>0.46339999999999998</c:v>
                </c:pt>
                <c:pt idx="6">
                  <c:v>0.3362</c:v>
                </c:pt>
                <c:pt idx="7">
                  <c:v>0.41120000000000001</c:v>
                </c:pt>
                <c:pt idx="8">
                  <c:v>0.3024</c:v>
                </c:pt>
                <c:pt idx="9">
                  <c:v>0.35699999999999998</c:v>
                </c:pt>
                <c:pt idx="10">
                  <c:v>0.28999999999999998</c:v>
                </c:pt>
                <c:pt idx="11">
                  <c:v>0.36980000000000002</c:v>
                </c:pt>
              </c:numCache>
            </c:numRef>
          </c:val>
          <c:extLst>
            <c:ext xmlns:c16="http://schemas.microsoft.com/office/drawing/2014/chart" uri="{C3380CC4-5D6E-409C-BE32-E72D297353CC}">
              <c16:uniqueId val="{00000012-B971-8847-9295-5E8D156C6174}"/>
            </c:ext>
          </c:extLst>
        </c:ser>
        <c:ser>
          <c:idx val="1"/>
          <c:order val="1"/>
          <c:tx>
            <c:v>Roots</c:v>
          </c:tx>
          <c:spPr>
            <a:solidFill>
              <a:srgbClr val="BFBFBF"/>
            </a:solidFill>
            <a:ln>
              <a:solidFill>
                <a:srgbClr val="000000"/>
              </a:solidFill>
            </a:ln>
          </c:spPr>
          <c:invertIfNegative val="0"/>
          <c:dPt>
            <c:idx val="1"/>
            <c:invertIfNegative val="0"/>
            <c:bubble3D val="0"/>
            <c:spPr>
              <a:solidFill>
                <a:srgbClr val="FFFFFF"/>
              </a:solidFill>
              <a:ln>
                <a:solidFill>
                  <a:srgbClr val="000000"/>
                </a:solidFill>
              </a:ln>
            </c:spPr>
            <c:extLst>
              <c:ext xmlns:c16="http://schemas.microsoft.com/office/drawing/2014/chart" uri="{C3380CC4-5D6E-409C-BE32-E72D297353CC}">
                <c16:uniqueId val="{00000014-B971-8847-9295-5E8D156C6174}"/>
              </c:ext>
            </c:extLst>
          </c:dPt>
          <c:dPt>
            <c:idx val="3"/>
            <c:invertIfNegative val="0"/>
            <c:bubble3D val="0"/>
            <c:spPr>
              <a:solidFill>
                <a:srgbClr val="FFFFFF"/>
              </a:solidFill>
              <a:ln>
                <a:solidFill>
                  <a:srgbClr val="000000"/>
                </a:solidFill>
              </a:ln>
            </c:spPr>
            <c:extLst>
              <c:ext xmlns:c16="http://schemas.microsoft.com/office/drawing/2014/chart" uri="{C3380CC4-5D6E-409C-BE32-E72D297353CC}">
                <c16:uniqueId val="{00000016-B971-8847-9295-5E8D156C6174}"/>
              </c:ext>
            </c:extLst>
          </c:dPt>
          <c:dPt>
            <c:idx val="5"/>
            <c:invertIfNegative val="0"/>
            <c:bubble3D val="0"/>
            <c:spPr>
              <a:solidFill>
                <a:srgbClr val="FFFFFF"/>
              </a:solidFill>
              <a:ln>
                <a:solidFill>
                  <a:srgbClr val="000000"/>
                </a:solidFill>
              </a:ln>
            </c:spPr>
            <c:extLst>
              <c:ext xmlns:c16="http://schemas.microsoft.com/office/drawing/2014/chart" uri="{C3380CC4-5D6E-409C-BE32-E72D297353CC}">
                <c16:uniqueId val="{00000018-B971-8847-9295-5E8D156C6174}"/>
              </c:ext>
            </c:extLst>
          </c:dPt>
          <c:dPt>
            <c:idx val="7"/>
            <c:invertIfNegative val="0"/>
            <c:bubble3D val="0"/>
            <c:spPr>
              <a:solidFill>
                <a:srgbClr val="FFFFFF"/>
              </a:solidFill>
              <a:ln>
                <a:solidFill>
                  <a:srgbClr val="000000"/>
                </a:solidFill>
              </a:ln>
            </c:spPr>
            <c:extLst>
              <c:ext xmlns:c16="http://schemas.microsoft.com/office/drawing/2014/chart" uri="{C3380CC4-5D6E-409C-BE32-E72D297353CC}">
                <c16:uniqueId val="{0000001A-B971-8847-9295-5E8D156C6174}"/>
              </c:ext>
            </c:extLst>
          </c:dPt>
          <c:dPt>
            <c:idx val="9"/>
            <c:invertIfNegative val="0"/>
            <c:bubble3D val="0"/>
            <c:spPr>
              <a:solidFill>
                <a:srgbClr val="FFFFFF"/>
              </a:solidFill>
              <a:ln>
                <a:solidFill>
                  <a:srgbClr val="000000"/>
                </a:solidFill>
              </a:ln>
            </c:spPr>
            <c:extLst>
              <c:ext xmlns:c16="http://schemas.microsoft.com/office/drawing/2014/chart" uri="{C3380CC4-5D6E-409C-BE32-E72D297353CC}">
                <c16:uniqueId val="{0000001C-B971-8847-9295-5E8D156C6174}"/>
              </c:ext>
            </c:extLst>
          </c:dPt>
          <c:dPt>
            <c:idx val="11"/>
            <c:invertIfNegative val="0"/>
            <c:bubble3D val="0"/>
            <c:spPr>
              <a:solidFill>
                <a:srgbClr val="FFFFFF"/>
              </a:solidFill>
              <a:ln>
                <a:solidFill>
                  <a:srgbClr val="000000"/>
                </a:solidFill>
              </a:ln>
            </c:spPr>
            <c:extLst>
              <c:ext xmlns:c16="http://schemas.microsoft.com/office/drawing/2014/chart" uri="{C3380CC4-5D6E-409C-BE32-E72D297353CC}">
                <c16:uniqueId val="{0000001E-B971-8847-9295-5E8D156C6174}"/>
              </c:ext>
            </c:extLst>
          </c:dPt>
          <c:dLbls>
            <c:dLbl>
              <c:idx val="0"/>
              <c:layout>
                <c:manualLayout>
                  <c:x val="4.0502793296089398E-2"/>
                  <c:y val="-3.33329833770779E-2"/>
                </c:manualLayout>
              </c:layout>
              <c:tx>
                <c:rich>
                  <a:bodyPr/>
                  <a:lstStyle/>
                  <a:p>
                    <a:r>
                      <a:rPr lang="en-US"/>
                      <a:t>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971-8847-9295-5E8D156C6174}"/>
                </c:ext>
              </c:extLst>
            </c:dLbl>
            <c:dLbl>
              <c:idx val="1"/>
              <c:layout>
                <c:manualLayout>
                  <c:x val="-3.6312849162011197E-2"/>
                  <c:y val="0.87555608048993905"/>
                </c:manualLayout>
              </c:layout>
              <c:tx>
                <c:rich>
                  <a:bodyPr/>
                  <a:lstStyle/>
                  <a:p>
                    <a:r>
                      <a:rPr lang="en-US"/>
                      <a:t>Zn</a:t>
                    </a:r>
                    <a:r>
                      <a:rPr lang="en-US" baseline="0"/>
                      <a:t> phosphate </a:t>
                    </a:r>
                  </a:p>
                  <a:p>
                    <a:r>
                      <a:rPr lang="en-US" baseline="0"/>
                      <a:t>carbonate</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971-8847-9295-5E8D156C6174}"/>
                </c:ext>
              </c:extLst>
            </c:dLbl>
            <c:dLbl>
              <c:idx val="2"/>
              <c:layout>
                <c:manualLayout>
                  <c:x val="3.4916201117318399E-2"/>
                  <c:y val="-9.5555030621172293E-2"/>
                </c:manualLayout>
              </c:layout>
              <c:tx>
                <c:rich>
                  <a:bodyPr/>
                  <a:lstStyle/>
                  <a:p>
                    <a:r>
                      <a:rPr lang="en-US"/>
                      <a:t>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971-8847-9295-5E8D156C6174}"/>
                </c:ext>
              </c:extLst>
            </c:dLbl>
            <c:dLbl>
              <c:idx val="3"/>
              <c:layout>
                <c:manualLayout>
                  <c:x val="-4.0502793296089398E-2"/>
                  <c:y val="0.87555573053368296"/>
                </c:manualLayout>
              </c:layout>
              <c:tx>
                <c:rich>
                  <a:bodyPr/>
                  <a:lstStyle/>
                  <a:p>
                    <a:r>
                      <a:rPr lang="en-US"/>
                      <a:t>Zn</a:t>
                    </a:r>
                    <a:r>
                      <a:rPr lang="en-US" baseline="0"/>
                      <a:t> sulphate</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971-8847-9295-5E8D156C6174}"/>
                </c:ext>
              </c:extLst>
            </c:dLbl>
            <c:dLbl>
              <c:idx val="4"/>
              <c:layout>
                <c:manualLayout>
                  <c:x val="3.3519553072625698E-2"/>
                  <c:y val="-3.3332808398950101E-2"/>
                </c:manualLayout>
              </c:layout>
              <c:tx>
                <c:rich>
                  <a:bodyPr/>
                  <a:lstStyle/>
                  <a:p>
                    <a:r>
                      <a:rPr lang="en-US"/>
                      <a:t>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971-8847-9295-5E8D156C6174}"/>
                </c:ext>
              </c:extLst>
            </c:dLbl>
            <c:dLbl>
              <c:idx val="5"/>
              <c:layout>
                <c:manualLayout>
                  <c:x val="-3.7709497206704003E-2"/>
                  <c:y val="0.80666666666666698"/>
                </c:manualLayout>
              </c:layout>
              <c:tx>
                <c:rich>
                  <a:bodyPr/>
                  <a:lstStyle/>
                  <a:p>
                    <a:r>
                      <a:rPr lang="en-US"/>
                      <a:t>Zn</a:t>
                    </a:r>
                    <a:r>
                      <a:rPr lang="en-US" baseline="0"/>
                      <a:t> oxide</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971-8847-9295-5E8D156C6174}"/>
                </c:ext>
              </c:extLst>
            </c:dLbl>
            <c:dLbl>
              <c:idx val="6"/>
              <c:layout>
                <c:manualLayout>
                  <c:x val="4.4692737430167599E-2"/>
                  <c:y val="-4.6666491688538897E-2"/>
                </c:manualLayout>
              </c:layout>
              <c:tx>
                <c:rich>
                  <a:bodyPr/>
                  <a:lstStyle/>
                  <a:p>
                    <a:r>
                      <a:rPr lang="en-US"/>
                      <a:t>b</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971-8847-9295-5E8D156C6174}"/>
                </c:ext>
              </c:extLst>
            </c:dLbl>
            <c:dLbl>
              <c:idx val="7"/>
              <c:layout>
                <c:manualLayout>
                  <c:x val="-4.18994413407821E-2"/>
                  <c:y val="0.72"/>
                </c:manualLayout>
              </c:layout>
              <c:tx>
                <c:rich>
                  <a:bodyPr/>
                  <a:lstStyle/>
                  <a:p>
                    <a:r>
                      <a:rPr lang="en-US"/>
                      <a:t>Nano</a:t>
                    </a:r>
                    <a:r>
                      <a:rPr lang="en-US" baseline="0"/>
                      <a:t> Zn oxide</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971-8847-9295-5E8D156C6174}"/>
                </c:ext>
              </c:extLst>
            </c:dLbl>
            <c:dLbl>
              <c:idx val="8"/>
              <c:layout>
                <c:manualLayout>
                  <c:x val="4.1899441340782002E-2"/>
                  <c:y val="-4.2222222222222203E-2"/>
                </c:manualLayout>
              </c:layout>
              <c:tx>
                <c:rich>
                  <a:bodyPr/>
                  <a:lstStyle/>
                  <a:p>
                    <a:r>
                      <a:rPr lang="en-US"/>
                      <a:t>b</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971-8847-9295-5E8D156C6174}"/>
                </c:ext>
              </c:extLst>
            </c:dLbl>
            <c:dLbl>
              <c:idx val="9"/>
              <c:layout>
                <c:manualLayout>
                  <c:x val="-3.9106145251396697E-2"/>
                  <c:y val="0.71111111111111103"/>
                </c:manualLayout>
              </c:layout>
              <c:tx>
                <c:rich>
                  <a:bodyPr/>
                  <a:lstStyle/>
                  <a:p>
                    <a:r>
                      <a:rPr lang="en-US"/>
                      <a:t>Zn</a:t>
                    </a:r>
                    <a:r>
                      <a:rPr lang="en-US" baseline="0"/>
                      <a:t> carbonate</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971-8847-9295-5E8D156C6174}"/>
                </c:ext>
              </c:extLst>
            </c:dLbl>
            <c:dLbl>
              <c:idx val="10"/>
              <c:layout>
                <c:manualLayout>
                  <c:x val="3.7709497206703899E-2"/>
                  <c:y val="-5.1111111111110899E-2"/>
                </c:manualLayout>
              </c:layout>
              <c:tx>
                <c:rich>
                  <a:bodyPr/>
                  <a:lstStyle/>
                  <a:p>
                    <a:r>
                      <a:rPr lang="en-US"/>
                      <a:t>c</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971-8847-9295-5E8D156C6174}"/>
                </c:ext>
              </c:extLst>
            </c:dLbl>
            <c:dLbl>
              <c:idx val="11"/>
              <c:layout>
                <c:manualLayout>
                  <c:x val="-4.7486033519553203E-2"/>
                  <c:y val="0.66444444444444395"/>
                </c:manualLayout>
              </c:layout>
              <c:tx>
                <c:rich>
                  <a:bodyPr/>
                  <a:lstStyle/>
                  <a:p>
                    <a:r>
                      <a:rPr lang="en-US"/>
                      <a:t>Zn</a:t>
                    </a:r>
                    <a:r>
                      <a:rPr lang="en-US" baseline="0"/>
                      <a:t> phosphate</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971-8847-9295-5E8D156C617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('Zn content 2'!$S$14:$S$15,'Zn content 2'!$S$4:$S$9,'Zn content 2'!$S$12:$S$13,'Zn content 2'!$S$10:$S$11)</c:f>
                <c:numCache>
                  <c:formatCode>General</c:formatCode>
                  <c:ptCount val="12"/>
                  <c:pt idx="0">
                    <c:v>1.5279035926928825E-2</c:v>
                  </c:pt>
                  <c:pt idx="1">
                    <c:v>1.1807325900905493E-2</c:v>
                  </c:pt>
                  <c:pt idx="2">
                    <c:v>6.9032866625215721E-3</c:v>
                  </c:pt>
                  <c:pt idx="3">
                    <c:v>3.583977546278546E-2</c:v>
                  </c:pt>
                  <c:pt idx="4">
                    <c:v>1.4952047389736269E-2</c:v>
                  </c:pt>
                  <c:pt idx="5">
                    <c:v>7.1798915426759509E-3</c:v>
                  </c:pt>
                  <c:pt idx="6">
                    <c:v>1.3214418963686123E-2</c:v>
                  </c:pt>
                  <c:pt idx="7">
                    <c:v>1.6758028541673367E-2</c:v>
                  </c:pt>
                  <c:pt idx="8">
                    <c:v>1.0354974929313259E-2</c:v>
                  </c:pt>
                  <c:pt idx="9">
                    <c:v>6.0138812490805101E-3</c:v>
                  </c:pt>
                  <c:pt idx="10">
                    <c:v>3.8736534803560242E-2</c:v>
                  </c:pt>
                  <c:pt idx="11">
                    <c:v>2.2073840386087142E-2</c:v>
                  </c:pt>
                </c:numCache>
              </c:numRef>
            </c:plus>
            <c:minus>
              <c:numRef>
                <c:f>('Zn content 2'!$S$14:$S$15,'Zn content 2'!$S$4:$S$9,'Zn content 2'!$S$12:$S$13,'Zn content 2'!$S$10:$S$11)</c:f>
                <c:numCache>
                  <c:formatCode>General</c:formatCode>
                  <c:ptCount val="12"/>
                  <c:pt idx="0">
                    <c:v>1.5279035926928825E-2</c:v>
                  </c:pt>
                  <c:pt idx="1">
                    <c:v>1.1807325900905493E-2</c:v>
                  </c:pt>
                  <c:pt idx="2">
                    <c:v>6.9032866625215721E-3</c:v>
                  </c:pt>
                  <c:pt idx="3">
                    <c:v>3.583977546278546E-2</c:v>
                  </c:pt>
                  <c:pt idx="4">
                    <c:v>1.4952047389736269E-2</c:v>
                  </c:pt>
                  <c:pt idx="5">
                    <c:v>7.1798915426759509E-3</c:v>
                  </c:pt>
                  <c:pt idx="6">
                    <c:v>1.3214418963686123E-2</c:v>
                  </c:pt>
                  <c:pt idx="7">
                    <c:v>1.6758028541673367E-2</c:v>
                  </c:pt>
                  <c:pt idx="8">
                    <c:v>1.0354974929313259E-2</c:v>
                  </c:pt>
                  <c:pt idx="9">
                    <c:v>6.0138812490805101E-3</c:v>
                  </c:pt>
                  <c:pt idx="10">
                    <c:v>3.8736534803560242E-2</c:v>
                  </c:pt>
                  <c:pt idx="11">
                    <c:v>2.2073840386087142E-2</c:v>
                  </c:pt>
                </c:numCache>
              </c:numRef>
            </c:minus>
          </c:errBars>
          <c:cat>
            <c:strRef>
              <c:f>('Zn content 2'!$T$14:$T$15,'Zn content 2'!$T$4:$T$9,'Zn content 2'!$T$12:$T$13,'Zn content 2'!$T$10:$T$11)</c:f>
              <c:strCache>
                <c:ptCount val="11"/>
                <c:pt idx="0">
                  <c:v>Znpc</c:v>
                </c:pt>
                <c:pt idx="2">
                  <c:v>Zns</c:v>
                </c:pt>
                <c:pt idx="4">
                  <c:v>ZnO</c:v>
                </c:pt>
                <c:pt idx="6">
                  <c:v>nZnO</c:v>
                </c:pt>
                <c:pt idx="8">
                  <c:v>Znc</c:v>
                </c:pt>
                <c:pt idx="10">
                  <c:v>Znp</c:v>
                </c:pt>
              </c:strCache>
            </c:strRef>
          </c:cat>
          <c:val>
            <c:numRef>
              <c:f>('Zn content 2'!$R$14:$R$15,'Zn content 2'!$R$4:$R$9,'Zn content 2'!$R$12:$R$13,'Zn content 2'!$R$10:$R$11)</c:f>
              <c:numCache>
                <c:formatCode>General</c:formatCode>
                <c:ptCount val="12"/>
                <c:pt idx="0">
                  <c:v>-0.44875999999999999</c:v>
                </c:pt>
                <c:pt idx="1">
                  <c:v>-0.46894000000000002</c:v>
                </c:pt>
                <c:pt idx="2">
                  <c:v>-0.40873999999999999</c:v>
                </c:pt>
                <c:pt idx="3">
                  <c:v>-0.48930000000000001</c:v>
                </c:pt>
                <c:pt idx="4">
                  <c:v>-0.40794000000000002</c:v>
                </c:pt>
                <c:pt idx="5">
                  <c:v>-0.40795999999999999</c:v>
                </c:pt>
                <c:pt idx="6">
                  <c:v>-0.32068000000000002</c:v>
                </c:pt>
                <c:pt idx="7">
                  <c:v>-0.29646</c:v>
                </c:pt>
                <c:pt idx="8">
                  <c:v>-0.28238000000000002</c:v>
                </c:pt>
                <c:pt idx="9">
                  <c:v>-0.28695999999999999</c:v>
                </c:pt>
                <c:pt idx="10">
                  <c:v>-0.20988000000000001</c:v>
                </c:pt>
                <c:pt idx="11">
                  <c:v>-0.21972</c:v>
                </c:pt>
              </c:numCache>
            </c:numRef>
          </c:val>
          <c:extLst>
            <c:ext xmlns:c16="http://schemas.microsoft.com/office/drawing/2014/chart" uri="{C3380CC4-5D6E-409C-BE32-E72D297353CC}">
              <c16:uniqueId val="{00000025-B971-8847-9295-5E8D156C6174}"/>
            </c:ext>
          </c:extLst>
        </c:ser>
        <c:dLbls>
          <c:showLegendKey val="0"/>
          <c:showVal val="0"/>
          <c:showCatName val="0"/>
          <c:showSerName val="0"/>
          <c:showPercent val="0"/>
          <c:showBubbleSize val="0"/>
        </c:dLbls>
        <c:gapWidth val="100"/>
        <c:overlap val="100"/>
        <c:axId val="2118773784"/>
        <c:axId val="2118777048"/>
      </c:barChart>
      <c:catAx>
        <c:axId val="2118773784"/>
        <c:scaling>
          <c:orientation val="minMax"/>
        </c:scaling>
        <c:delete val="0"/>
        <c:axPos val="b"/>
        <c:numFmt formatCode="General" sourceLinked="0"/>
        <c:majorTickMark val="cross"/>
        <c:minorTickMark val="none"/>
        <c:tickLblPos val="none"/>
        <c:spPr>
          <a:ln>
            <a:solidFill>
              <a:srgbClr val="000000"/>
            </a:solidFill>
          </a:ln>
        </c:spPr>
        <c:crossAx val="2118777048"/>
        <c:crosses val="autoZero"/>
        <c:auto val="1"/>
        <c:lblAlgn val="ctr"/>
        <c:lblOffset val="100"/>
        <c:tickMarkSkip val="2"/>
        <c:noMultiLvlLbl val="0"/>
      </c:catAx>
      <c:valAx>
        <c:axId val="2118777048"/>
        <c:scaling>
          <c:orientation val="minMax"/>
        </c:scaling>
        <c:delete val="0"/>
        <c:axPos val="l"/>
        <c:title>
          <c:tx>
            <c:rich>
              <a:bodyPr rot="-5400000" vert="horz"/>
              <a:lstStyle/>
              <a:p>
                <a:pPr>
                  <a:defRPr/>
                </a:pPr>
                <a:r>
                  <a:rPr lang="en-US"/>
                  <a:t>Tissue Zn content (mg/plant)</a:t>
                </a:r>
              </a:p>
            </c:rich>
          </c:tx>
          <c:layout>
            <c:manualLayout>
              <c:xMode val="edge"/>
              <c:yMode val="edge"/>
              <c:x val="0"/>
              <c:y val="0.33742729658792597"/>
            </c:manualLayout>
          </c:layout>
          <c:overlay val="0"/>
        </c:title>
        <c:numFmt formatCode="0.0;0.0" sourceLinked="0"/>
        <c:majorTickMark val="out"/>
        <c:minorTickMark val="none"/>
        <c:tickLblPos val="nextTo"/>
        <c:crossAx val="2118773784"/>
        <c:crosses val="autoZero"/>
        <c:crossBetween val="between"/>
      </c:valAx>
    </c:plotArea>
    <c:plotVisOnly val="1"/>
    <c:dispBlanksAs val="gap"/>
    <c:showDLblsOverMax val="0"/>
  </c:chart>
  <c:txPr>
    <a:bodyPr/>
    <a:lstStyle/>
    <a:p>
      <a:pPr algn="r">
        <a:defRPr sz="1000">
          <a:latin typeface="Times New Roman"/>
          <a:cs typeface="Times New Roman"/>
        </a:defRPr>
      </a:pPr>
      <a:endParaRPr lang="en-US"/>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533400</xdr:colOff>
      <xdr:row>11</xdr:row>
      <xdr:rowOff>177800</xdr:rowOff>
    </xdr:from>
    <xdr:to>
      <xdr:col>22</xdr:col>
      <xdr:colOff>165100</xdr:colOff>
      <xdr:row>41</xdr:row>
      <xdr:rowOff>177800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0.39385</cdr:x>
      <cdr:y>0.85778</cdr:y>
    </cdr:from>
    <cdr:to>
      <cdr:x>0.50279</cdr:x>
      <cdr:y>0.85778</cdr:y>
    </cdr:to>
    <cdr:cxnSp macro="">
      <cdr:nvCxnSpPr>
        <cdr:cNvPr id="5" name="Straight Connector 4">
          <a:extLst xmlns:a="http://schemas.openxmlformats.org/drawingml/2006/main">
            <a:ext uri="{FF2B5EF4-FFF2-40B4-BE49-F238E27FC236}">
              <a16:creationId xmlns:a16="http://schemas.microsoft.com/office/drawing/2014/main" id="{6A4DF4B3-DDDC-3F4A-81B1-A4A9481CFDF0}"/>
            </a:ext>
          </a:extLst>
        </cdr:cNvPr>
        <cdr:cNvCxnSpPr/>
      </cdr:nvCxnSpPr>
      <cdr:spPr>
        <a:xfrm xmlns:a="http://schemas.openxmlformats.org/drawingml/2006/main">
          <a:off x="3581400" y="4902200"/>
          <a:ext cx="990600" cy="0"/>
        </a:xfrm>
        <a:prstGeom xmlns:a="http://schemas.openxmlformats.org/drawingml/2006/main" prst="line">
          <a:avLst/>
        </a:prstGeom>
        <a:ln xmlns:a="http://schemas.openxmlformats.org/drawingml/2006/main" w="6350" cmpd="sng">
          <a:solidFill>
            <a:srgbClr val="00000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0.23464</cdr:x>
      <cdr:y>0.92222</cdr:y>
    </cdr:from>
    <cdr:to>
      <cdr:x>0.34358</cdr:x>
      <cdr:y>0.92222</cdr:y>
    </cdr:to>
    <cdr:cxnSp macro="">
      <cdr:nvCxnSpPr>
        <cdr:cNvPr id="7" name="Straight Connector 6">
          <a:extLst xmlns:a="http://schemas.openxmlformats.org/drawingml/2006/main">
            <a:ext uri="{FF2B5EF4-FFF2-40B4-BE49-F238E27FC236}">
              <a16:creationId xmlns:a16="http://schemas.microsoft.com/office/drawing/2014/main" id="{D8CFA23E-F2AE-D046-BB27-D7323AC2AC7C}"/>
            </a:ext>
          </a:extLst>
        </cdr:cNvPr>
        <cdr:cNvCxnSpPr/>
      </cdr:nvCxnSpPr>
      <cdr:spPr>
        <a:xfrm xmlns:a="http://schemas.openxmlformats.org/drawingml/2006/main">
          <a:off x="2133600" y="5270500"/>
          <a:ext cx="990600" cy="0"/>
        </a:xfrm>
        <a:prstGeom xmlns:a="http://schemas.openxmlformats.org/drawingml/2006/main" prst="line">
          <a:avLst/>
        </a:prstGeom>
        <a:ln xmlns:a="http://schemas.openxmlformats.org/drawingml/2006/main" w="6350" cmpd="sng">
          <a:solidFill>
            <a:srgbClr val="00000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0.0852</cdr:x>
      <cdr:y>0.89556</cdr:y>
    </cdr:from>
    <cdr:to>
      <cdr:x>0.19413</cdr:x>
      <cdr:y>0.89556</cdr:y>
    </cdr:to>
    <cdr:cxnSp macro="">
      <cdr:nvCxnSpPr>
        <cdr:cNvPr id="8" name="Straight Connector 7">
          <a:extLst xmlns:a="http://schemas.openxmlformats.org/drawingml/2006/main">
            <a:ext uri="{FF2B5EF4-FFF2-40B4-BE49-F238E27FC236}">
              <a16:creationId xmlns:a16="http://schemas.microsoft.com/office/drawing/2014/main" id="{0D86A384-9848-8446-90FA-663015CF30CA}"/>
            </a:ext>
          </a:extLst>
        </cdr:cNvPr>
        <cdr:cNvCxnSpPr/>
      </cdr:nvCxnSpPr>
      <cdr:spPr>
        <a:xfrm xmlns:a="http://schemas.openxmlformats.org/drawingml/2006/main">
          <a:off x="774700" y="5118100"/>
          <a:ext cx="990600" cy="0"/>
        </a:xfrm>
        <a:prstGeom xmlns:a="http://schemas.openxmlformats.org/drawingml/2006/main" prst="line">
          <a:avLst/>
        </a:prstGeom>
        <a:ln xmlns:a="http://schemas.openxmlformats.org/drawingml/2006/main" w="6350" cmpd="sng">
          <a:solidFill>
            <a:srgbClr val="00000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0.55028</cdr:x>
      <cdr:y>0.78444</cdr:y>
    </cdr:from>
    <cdr:to>
      <cdr:x>0.65922</cdr:x>
      <cdr:y>0.78444</cdr:y>
    </cdr:to>
    <cdr:cxnSp macro="">
      <cdr:nvCxnSpPr>
        <cdr:cNvPr id="9" name="Straight Connector 8">
          <a:extLst xmlns:a="http://schemas.openxmlformats.org/drawingml/2006/main">
            <a:ext uri="{FF2B5EF4-FFF2-40B4-BE49-F238E27FC236}">
              <a16:creationId xmlns:a16="http://schemas.microsoft.com/office/drawing/2014/main" id="{A38C19E1-0DBB-6D4B-A454-11D1C34CC16E}"/>
            </a:ext>
          </a:extLst>
        </cdr:cNvPr>
        <cdr:cNvCxnSpPr/>
      </cdr:nvCxnSpPr>
      <cdr:spPr>
        <a:xfrm xmlns:a="http://schemas.openxmlformats.org/drawingml/2006/main">
          <a:off x="5003800" y="4483100"/>
          <a:ext cx="990600" cy="0"/>
        </a:xfrm>
        <a:prstGeom xmlns:a="http://schemas.openxmlformats.org/drawingml/2006/main" prst="line">
          <a:avLst/>
        </a:prstGeom>
        <a:ln xmlns:a="http://schemas.openxmlformats.org/drawingml/2006/main" w="6350" cmpd="sng">
          <a:solidFill>
            <a:srgbClr val="00000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0.69553</cdr:x>
      <cdr:y>0.75778</cdr:y>
    </cdr:from>
    <cdr:to>
      <cdr:x>0.80447</cdr:x>
      <cdr:y>0.75778</cdr:y>
    </cdr:to>
    <cdr:cxnSp macro="">
      <cdr:nvCxnSpPr>
        <cdr:cNvPr id="10" name="Straight Connector 9">
          <a:extLst xmlns:a="http://schemas.openxmlformats.org/drawingml/2006/main">
            <a:ext uri="{FF2B5EF4-FFF2-40B4-BE49-F238E27FC236}">
              <a16:creationId xmlns:a16="http://schemas.microsoft.com/office/drawing/2014/main" id="{C38F558E-1D75-4545-B96D-F9F6305CC620}"/>
            </a:ext>
          </a:extLst>
        </cdr:cNvPr>
        <cdr:cNvCxnSpPr/>
      </cdr:nvCxnSpPr>
      <cdr:spPr>
        <a:xfrm xmlns:a="http://schemas.openxmlformats.org/drawingml/2006/main">
          <a:off x="6324600" y="4330700"/>
          <a:ext cx="990600" cy="0"/>
        </a:xfrm>
        <a:prstGeom xmlns:a="http://schemas.openxmlformats.org/drawingml/2006/main" prst="line">
          <a:avLst/>
        </a:prstGeom>
        <a:ln xmlns:a="http://schemas.openxmlformats.org/drawingml/2006/main" w="6350" cmpd="sng">
          <a:solidFill>
            <a:srgbClr val="00000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0.85335</cdr:x>
      <cdr:y>0.71778</cdr:y>
    </cdr:from>
    <cdr:to>
      <cdr:x>0.96229</cdr:x>
      <cdr:y>0.71778</cdr:y>
    </cdr:to>
    <cdr:cxnSp macro="">
      <cdr:nvCxnSpPr>
        <cdr:cNvPr id="11" name="Straight Connector 10">
          <a:extLst xmlns:a="http://schemas.openxmlformats.org/drawingml/2006/main">
            <a:ext uri="{FF2B5EF4-FFF2-40B4-BE49-F238E27FC236}">
              <a16:creationId xmlns:a16="http://schemas.microsoft.com/office/drawing/2014/main" id="{F1140BCF-166E-DA4A-87CB-D9C05163F702}"/>
            </a:ext>
          </a:extLst>
        </cdr:cNvPr>
        <cdr:cNvCxnSpPr/>
      </cdr:nvCxnSpPr>
      <cdr:spPr>
        <a:xfrm xmlns:a="http://schemas.openxmlformats.org/drawingml/2006/main">
          <a:off x="7759700" y="4102100"/>
          <a:ext cx="990600" cy="0"/>
        </a:xfrm>
        <a:prstGeom xmlns:a="http://schemas.openxmlformats.org/drawingml/2006/main" prst="line">
          <a:avLst/>
        </a:prstGeom>
        <a:ln xmlns:a="http://schemas.openxmlformats.org/drawingml/2006/main" w="6350" cmpd="sng">
          <a:solidFill>
            <a:srgbClr val="00000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4E09-BACB-C044-8815-7A1D328C03B9}">
  <dimension ref="A1"/>
  <sheetViews>
    <sheetView tabSelected="1" workbookViewId="0">
      <selection activeCell="E32" sqref="E32"/>
    </sheetView>
  </sheetViews>
  <sheetFormatPr baseColWidth="10" defaultRowHeight="16" x14ac:dyDescent="0.2"/>
  <sheetData>
    <row r="1" spans="1:1" x14ac:dyDescent="0.2">
      <c r="A1" t="s">
        <v>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5"/>
  <sheetViews>
    <sheetView zoomScale="91" zoomScaleNormal="91" zoomScalePageLayoutView="125" workbookViewId="0">
      <pane xSplit="4" topLeftCell="E1" activePane="topRight" state="frozen"/>
      <selection pane="topRight" activeCell="B1" activeCellId="2" sqref="Z1:AA1048576 AG1:AH1048576 B1:D1048576"/>
    </sheetView>
  </sheetViews>
  <sheetFormatPr baseColWidth="10" defaultRowHeight="14" x14ac:dyDescent="0.2"/>
  <cols>
    <col min="1" max="1" width="2.83203125" style="2" customWidth="1"/>
    <col min="2" max="2" width="4.33203125" style="11" customWidth="1"/>
    <col min="3" max="3" width="5.6640625" style="11" customWidth="1"/>
    <col min="4" max="4" width="4.1640625" style="11" customWidth="1"/>
    <col min="5" max="6" width="9.83203125" style="11" customWidth="1"/>
    <col min="7" max="10" width="10.83203125" style="2" customWidth="1"/>
    <col min="11" max="13" width="10.83203125" style="2" hidden="1" customWidth="1"/>
    <col min="14" max="15" width="10.83203125" style="2" customWidth="1"/>
    <col min="16" max="16" width="12.33203125" style="2" customWidth="1"/>
    <col min="17" max="17" width="13.83203125" style="2" bestFit="1" customWidth="1"/>
    <col min="18" max="18" width="13.83203125" style="2" customWidth="1"/>
    <col min="19" max="19" width="14.5" style="2" hidden="1" customWidth="1"/>
    <col min="20" max="21" width="9.5" style="2" customWidth="1"/>
    <col min="22" max="22" width="12.6640625" style="2" bestFit="1" customWidth="1"/>
    <col min="23" max="23" width="12.6640625" style="2" hidden="1" customWidth="1"/>
    <col min="24" max="24" width="11.1640625" style="2" customWidth="1"/>
    <col min="25" max="25" width="8.33203125" style="2" customWidth="1"/>
    <col min="26" max="27" width="12.6640625" style="2" customWidth="1"/>
    <col min="28" max="28" width="11.33203125" style="2" bestFit="1" customWidth="1"/>
    <col min="29" max="39" width="12.6640625" style="2" customWidth="1"/>
    <col min="40" max="16384" width="10.83203125" style="2"/>
  </cols>
  <sheetData>
    <row r="1" spans="1:39" ht="16" customHeight="1" x14ac:dyDescent="0.2">
      <c r="A1" s="8"/>
      <c r="B1" s="1" t="s">
        <v>0</v>
      </c>
      <c r="C1" s="1" t="s">
        <v>1</v>
      </c>
      <c r="D1" s="1" t="s">
        <v>2</v>
      </c>
      <c r="E1" s="1" t="s">
        <v>45</v>
      </c>
      <c r="F1" s="1" t="s">
        <v>46</v>
      </c>
      <c r="G1" s="1" t="s">
        <v>3</v>
      </c>
      <c r="H1" s="1" t="s">
        <v>4</v>
      </c>
      <c r="I1" s="1" t="s">
        <v>47</v>
      </c>
      <c r="J1" s="1" t="s">
        <v>24</v>
      </c>
      <c r="K1" s="1" t="s">
        <v>5</v>
      </c>
      <c r="L1" s="1" t="s">
        <v>6</v>
      </c>
      <c r="M1" s="1" t="s">
        <v>18</v>
      </c>
      <c r="N1" s="1" t="s">
        <v>17</v>
      </c>
      <c r="O1" s="1" t="s">
        <v>48</v>
      </c>
      <c r="P1" s="1" t="s">
        <v>23</v>
      </c>
      <c r="Q1" s="1" t="s">
        <v>71</v>
      </c>
      <c r="R1" s="1" t="s">
        <v>72</v>
      </c>
      <c r="S1" s="1" t="s">
        <v>74</v>
      </c>
      <c r="T1" s="1" t="s">
        <v>7</v>
      </c>
      <c r="U1" s="1" t="s">
        <v>19</v>
      </c>
      <c r="V1" s="15" t="s">
        <v>16</v>
      </c>
      <c r="W1" s="15" t="s">
        <v>20</v>
      </c>
      <c r="X1" s="15" t="s">
        <v>22</v>
      </c>
      <c r="Y1" s="15" t="s">
        <v>21</v>
      </c>
      <c r="Z1" s="15" t="s">
        <v>28</v>
      </c>
      <c r="AA1" s="15" t="s">
        <v>29</v>
      </c>
      <c r="AB1" s="15" t="s">
        <v>70</v>
      </c>
      <c r="AC1" s="15" t="s">
        <v>25</v>
      </c>
      <c r="AD1" s="15" t="s">
        <v>26</v>
      </c>
      <c r="AE1" s="15" t="s">
        <v>27</v>
      </c>
      <c r="AF1" s="15" t="s">
        <v>35</v>
      </c>
      <c r="AG1" s="15" t="s">
        <v>33</v>
      </c>
      <c r="AH1" s="15" t="s">
        <v>34</v>
      </c>
      <c r="AI1" s="15" t="s">
        <v>73</v>
      </c>
      <c r="AJ1" s="15" t="s">
        <v>30</v>
      </c>
      <c r="AK1" s="15" t="s">
        <v>31</v>
      </c>
      <c r="AL1" s="15" t="s">
        <v>32</v>
      </c>
      <c r="AM1" s="15" t="s">
        <v>36</v>
      </c>
    </row>
    <row r="2" spans="1:39" s="5" customFormat="1" x14ac:dyDescent="0.2">
      <c r="A2" s="4">
        <v>1</v>
      </c>
      <c r="B2" s="3" t="s">
        <v>8</v>
      </c>
      <c r="C2" s="3" t="s">
        <v>10</v>
      </c>
      <c r="D2" s="3">
        <v>1</v>
      </c>
      <c r="E2" s="24">
        <v>20.213999999999999</v>
      </c>
      <c r="F2" s="24">
        <v>16.531200000000002</v>
      </c>
      <c r="G2" s="8">
        <v>15.62</v>
      </c>
      <c r="H2" s="8">
        <v>2.9891999999999999</v>
      </c>
      <c r="I2" s="8">
        <f>H2/1000</f>
        <v>2.9892E-3</v>
      </c>
      <c r="J2" s="8">
        <v>10.220000000000001</v>
      </c>
      <c r="K2" s="8">
        <v>9.2799999999999994</v>
      </c>
      <c r="L2" s="8">
        <v>0.92430000000000001</v>
      </c>
      <c r="M2" s="8">
        <f>K2/L2</f>
        <v>10.04003029319485</v>
      </c>
      <c r="N2" s="16">
        <f>J2/M2</f>
        <v>1.0179252155172416</v>
      </c>
      <c r="O2" s="16">
        <f>N2/1000</f>
        <v>1.0179252155172417E-3</v>
      </c>
      <c r="P2" s="16">
        <f>H2+N2</f>
        <v>4.0071252155172417</v>
      </c>
      <c r="Q2" s="18">
        <f>P2*1000</f>
        <v>4007.1252155172415</v>
      </c>
      <c r="R2" s="16">
        <f t="shared" ref="R2:R33" si="0">P2/1000</f>
        <v>4.0071252155172415E-3</v>
      </c>
      <c r="S2" s="18">
        <v>26</v>
      </c>
      <c r="T2" s="18">
        <f>S2/150*100</f>
        <v>17.333333333333336</v>
      </c>
      <c r="U2" s="8">
        <v>1</v>
      </c>
      <c r="V2" s="17">
        <f t="shared" ref="V2:V33" si="1">N2/H2</f>
        <v>0.34053432875593526</v>
      </c>
      <c r="W2" s="18">
        <v>2616</v>
      </c>
      <c r="X2" s="19">
        <f>W2/1000</f>
        <v>2.6160000000000001</v>
      </c>
      <c r="Y2" s="17">
        <f t="shared" ref="Y2:Y33" si="2">P2/X2</f>
        <v>1.5317756940050617</v>
      </c>
      <c r="Z2" s="21">
        <v>1140</v>
      </c>
      <c r="AA2" s="21">
        <v>1330</v>
      </c>
      <c r="AB2" s="31">
        <f t="shared" ref="AB2:AB33" si="3">AE2/R2</f>
        <v>1188.2654722640882</v>
      </c>
      <c r="AC2" s="23">
        <f t="shared" ref="AC2:AC33" si="4">I2*Z2</f>
        <v>3.4076879999999998</v>
      </c>
      <c r="AD2" s="25">
        <f t="shared" ref="AD2:AD33" si="5">O2*AA2</f>
        <v>1.3538405366379314</v>
      </c>
      <c r="AE2" s="23">
        <f t="shared" ref="AE2:AE33" si="6">AC2+AD2</f>
        <v>4.7615285366379307</v>
      </c>
      <c r="AF2" s="22">
        <f t="shared" ref="AF2:AF33" si="7">AD2/AC2</f>
        <v>0.39729005021525782</v>
      </c>
      <c r="AG2" s="21">
        <v>114.32258796194489</v>
      </c>
      <c r="AH2" s="21">
        <v>410</v>
      </c>
      <c r="AI2" s="21">
        <f t="shared" ref="AI2:AI33" si="8">AL2/R2</f>
        <v>189.43316654005085</v>
      </c>
      <c r="AJ2" s="22">
        <f t="shared" ref="AJ2:AJ33" si="9">I2*AG2</f>
        <v>0.34173307993584567</v>
      </c>
      <c r="AK2" s="25">
        <f t="shared" ref="AK2:AK33" si="10">O2*AH2</f>
        <v>0.41734933836206911</v>
      </c>
      <c r="AL2" s="22">
        <f>AJ2+AK2</f>
        <v>0.75908241829791478</v>
      </c>
      <c r="AM2" s="23">
        <f>AK2/AJ2</f>
        <v>1.2212728672343311</v>
      </c>
    </row>
    <row r="3" spans="1:39" s="5" customFormat="1" x14ac:dyDescent="0.2">
      <c r="A3" s="4">
        <v>2</v>
      </c>
      <c r="B3" s="3" t="s">
        <v>8</v>
      </c>
      <c r="C3" s="3" t="s">
        <v>10</v>
      </c>
      <c r="D3" s="3">
        <v>2</v>
      </c>
      <c r="E3" s="24">
        <v>20.213999999999999</v>
      </c>
      <c r="F3" s="24">
        <v>16.531200000000002</v>
      </c>
      <c r="G3" s="8">
        <v>16.440000000000001</v>
      </c>
      <c r="H3" s="8">
        <v>3.0562999999999998</v>
      </c>
      <c r="I3" s="8">
        <f t="shared" ref="I3:I61" si="11">H3/1000</f>
        <v>3.0562999999999996E-3</v>
      </c>
      <c r="J3" s="8">
        <v>9.61</v>
      </c>
      <c r="K3" s="8">
        <v>8.06</v>
      </c>
      <c r="L3" s="8">
        <v>0.71760000000000002</v>
      </c>
      <c r="M3" s="8">
        <f t="shared" ref="M3:M61" si="12">K3/L3</f>
        <v>11.231884057971016</v>
      </c>
      <c r="N3" s="16">
        <f t="shared" ref="N3:N61" si="13">J3/M3</f>
        <v>0.85559999999999992</v>
      </c>
      <c r="O3" s="16">
        <f t="shared" ref="O3:O61" si="14">N3/1000</f>
        <v>8.5559999999999987E-4</v>
      </c>
      <c r="P3" s="16">
        <f t="shared" ref="P3:P61" si="15">H3+N3</f>
        <v>3.9118999999999997</v>
      </c>
      <c r="Q3" s="18">
        <f t="shared" ref="Q3:Q61" si="16">P3*1000</f>
        <v>3911.8999999999996</v>
      </c>
      <c r="R3" s="16">
        <f t="shared" si="0"/>
        <v>3.9118999999999994E-3</v>
      </c>
      <c r="S3" s="18">
        <v>71</v>
      </c>
      <c r="T3" s="18">
        <f t="shared" ref="T3:T31" si="17">S3/150*100</f>
        <v>47.333333333333336</v>
      </c>
      <c r="U3" s="8">
        <v>1</v>
      </c>
      <c r="V3" s="17">
        <f t="shared" si="1"/>
        <v>0.27994634034617022</v>
      </c>
      <c r="W3" s="18">
        <v>2598</v>
      </c>
      <c r="X3" s="19">
        <f t="shared" ref="X3:X61" si="18">W3/1000</f>
        <v>2.5979999999999999</v>
      </c>
      <c r="Y3" s="17">
        <f t="shared" si="2"/>
        <v>1.505735180908391</v>
      </c>
      <c r="Z3" s="21">
        <v>1250</v>
      </c>
      <c r="AA3" s="21">
        <v>1650</v>
      </c>
      <c r="AB3" s="31">
        <f t="shared" si="3"/>
        <v>1337.4868989493598</v>
      </c>
      <c r="AC3" s="23">
        <f t="shared" si="4"/>
        <v>3.8203749999999994</v>
      </c>
      <c r="AD3" s="25">
        <f t="shared" si="5"/>
        <v>1.4117399999999998</v>
      </c>
      <c r="AE3" s="23">
        <f t="shared" si="6"/>
        <v>5.2321149999999994</v>
      </c>
      <c r="AF3" s="22">
        <f t="shared" si="7"/>
        <v>0.36952916925694468</v>
      </c>
      <c r="AG3" s="21">
        <v>112.94420315457411</v>
      </c>
      <c r="AH3" s="21">
        <v>470</v>
      </c>
      <c r="AI3" s="21">
        <f t="shared" si="8"/>
        <v>191.03846419932125</v>
      </c>
      <c r="AJ3" s="22">
        <f t="shared" si="9"/>
        <v>0.34519136810132484</v>
      </c>
      <c r="AK3" s="25">
        <f t="shared" si="10"/>
        <v>0.40213199999999993</v>
      </c>
      <c r="AL3" s="22">
        <f t="shared" ref="AL3:AL61" si="19">AJ3+AK3</f>
        <v>0.74732336810132471</v>
      </c>
      <c r="AM3" s="23">
        <f t="shared" ref="AM3:AM61" si="20">AK3/AJ3</f>
        <v>1.1649538115969378</v>
      </c>
    </row>
    <row r="4" spans="1:39" s="5" customFormat="1" x14ac:dyDescent="0.2">
      <c r="A4" s="4">
        <v>3</v>
      </c>
      <c r="B4" s="3" t="s">
        <v>8</v>
      </c>
      <c r="C4" s="3" t="s">
        <v>10</v>
      </c>
      <c r="D4" s="3">
        <v>3</v>
      </c>
      <c r="E4" s="24">
        <v>20.213999999999999</v>
      </c>
      <c r="F4" s="24">
        <v>16.531200000000002</v>
      </c>
      <c r="G4" s="8">
        <v>16.66</v>
      </c>
      <c r="H4" s="8">
        <v>3.0297000000000001</v>
      </c>
      <c r="I4" s="8">
        <f t="shared" si="11"/>
        <v>3.0297000000000002E-3</v>
      </c>
      <c r="J4" s="8">
        <v>9.33</v>
      </c>
      <c r="K4" s="8">
        <v>7.92</v>
      </c>
      <c r="L4" s="8">
        <v>0.81220000000000003</v>
      </c>
      <c r="M4" s="8">
        <f t="shared" si="12"/>
        <v>9.7512927850283173</v>
      </c>
      <c r="N4" s="16">
        <f t="shared" si="13"/>
        <v>0.95679621212121224</v>
      </c>
      <c r="O4" s="16">
        <f t="shared" si="14"/>
        <v>9.5679621212121219E-4</v>
      </c>
      <c r="P4" s="16">
        <f t="shared" si="15"/>
        <v>3.9864962121212124</v>
      </c>
      <c r="Q4" s="18">
        <f t="shared" si="16"/>
        <v>3986.4962121212125</v>
      </c>
      <c r="R4" s="16">
        <f t="shared" si="0"/>
        <v>3.9864962121212121E-3</v>
      </c>
      <c r="S4" s="18">
        <v>48</v>
      </c>
      <c r="T4" s="18">
        <f t="shared" si="17"/>
        <v>32</v>
      </c>
      <c r="U4" s="8">
        <v>1</v>
      </c>
      <c r="V4" s="17">
        <f t="shared" si="1"/>
        <v>0.31580559531346741</v>
      </c>
      <c r="W4" s="18">
        <v>2586</v>
      </c>
      <c r="X4" s="19">
        <f t="shared" si="18"/>
        <v>2.5859999999999999</v>
      </c>
      <c r="Y4" s="17">
        <f t="shared" si="2"/>
        <v>1.5415685275024025</v>
      </c>
      <c r="Z4" s="21">
        <v>1260</v>
      </c>
      <c r="AA4" s="21">
        <v>1320</v>
      </c>
      <c r="AB4" s="31">
        <f t="shared" si="3"/>
        <v>1274.400558704338</v>
      </c>
      <c r="AC4" s="23">
        <f t="shared" si="4"/>
        <v>3.8174220000000001</v>
      </c>
      <c r="AD4" s="25">
        <f t="shared" si="5"/>
        <v>1.2629710000000001</v>
      </c>
      <c r="AE4" s="23">
        <f t="shared" si="6"/>
        <v>5.0803929999999999</v>
      </c>
      <c r="AF4" s="22">
        <f t="shared" si="7"/>
        <v>0.33084395699506108</v>
      </c>
      <c r="AG4" s="21">
        <v>129.52092031249998</v>
      </c>
      <c r="AH4" s="21">
        <v>450</v>
      </c>
      <c r="AI4" s="21">
        <f t="shared" si="8"/>
        <v>206.43888365503452</v>
      </c>
      <c r="AJ4" s="22">
        <f t="shared" si="9"/>
        <v>0.39240953227078124</v>
      </c>
      <c r="AK4" s="25">
        <f t="shared" si="10"/>
        <v>0.43055829545454549</v>
      </c>
      <c r="AL4" s="22">
        <f t="shared" si="19"/>
        <v>0.82296782772532673</v>
      </c>
      <c r="AM4" s="23">
        <f t="shared" si="20"/>
        <v>1.0972167086844358</v>
      </c>
    </row>
    <row r="5" spans="1:39" s="5" customFormat="1" x14ac:dyDescent="0.2">
      <c r="A5" s="4">
        <v>4</v>
      </c>
      <c r="B5" s="3" t="s">
        <v>8</v>
      </c>
      <c r="C5" s="3" t="s">
        <v>10</v>
      </c>
      <c r="D5" s="3">
        <v>4</v>
      </c>
      <c r="E5" s="24">
        <v>20.213999999999999</v>
      </c>
      <c r="F5" s="24">
        <v>16.531200000000002</v>
      </c>
      <c r="G5" s="8">
        <v>16.39</v>
      </c>
      <c r="H5" s="8">
        <v>3.0905</v>
      </c>
      <c r="I5" s="8">
        <f t="shared" si="11"/>
        <v>3.0904999999999999E-3</v>
      </c>
      <c r="J5" s="8">
        <v>10.5</v>
      </c>
      <c r="K5" s="8">
        <v>8.7100000000000009</v>
      </c>
      <c r="L5" s="8">
        <v>0.72689999999999999</v>
      </c>
      <c r="M5" s="8">
        <f t="shared" si="12"/>
        <v>11.98239097537488</v>
      </c>
      <c r="N5" s="16">
        <f t="shared" si="13"/>
        <v>0.87628587830080362</v>
      </c>
      <c r="O5" s="16">
        <f t="shared" si="14"/>
        <v>8.7628587830080359E-4</v>
      </c>
      <c r="P5" s="16">
        <f t="shared" si="15"/>
        <v>3.9667858783008034</v>
      </c>
      <c r="Q5" s="18">
        <f t="shared" si="16"/>
        <v>3966.7858783008032</v>
      </c>
      <c r="R5" s="16">
        <f t="shared" si="0"/>
        <v>3.9667858783008032E-3</v>
      </c>
      <c r="S5" s="18">
        <v>50</v>
      </c>
      <c r="T5" s="18">
        <f t="shared" si="17"/>
        <v>33.333333333333329</v>
      </c>
      <c r="U5" s="8">
        <v>0</v>
      </c>
      <c r="V5" s="17">
        <f t="shared" si="1"/>
        <v>0.28354178233321586</v>
      </c>
      <c r="W5" s="18">
        <v>2510</v>
      </c>
      <c r="X5" s="19">
        <f t="shared" si="18"/>
        <v>2.5099999999999998</v>
      </c>
      <c r="Y5" s="17">
        <f t="shared" si="2"/>
        <v>1.5803927801995235</v>
      </c>
      <c r="Z5" s="21">
        <v>1160</v>
      </c>
      <c r="AA5" s="21">
        <v>1580</v>
      </c>
      <c r="AB5" s="31">
        <f t="shared" si="3"/>
        <v>1252.7804222808188</v>
      </c>
      <c r="AC5" s="23">
        <f t="shared" si="4"/>
        <v>3.5849799999999998</v>
      </c>
      <c r="AD5" s="25">
        <f t="shared" si="5"/>
        <v>1.3845316877152696</v>
      </c>
      <c r="AE5" s="23">
        <f t="shared" si="6"/>
        <v>4.9695116877152694</v>
      </c>
      <c r="AF5" s="22">
        <f t="shared" si="7"/>
        <v>0.38620346214351814</v>
      </c>
      <c r="AG5" s="21">
        <v>108.26637052715654</v>
      </c>
      <c r="AH5" s="21">
        <v>460</v>
      </c>
      <c r="AI5" s="21">
        <f t="shared" si="8"/>
        <v>185.96635784347916</v>
      </c>
      <c r="AJ5" s="22">
        <f t="shared" si="9"/>
        <v>0.33459721811417725</v>
      </c>
      <c r="AK5" s="25">
        <f t="shared" si="10"/>
        <v>0.40309150401836963</v>
      </c>
      <c r="AL5" s="22">
        <f t="shared" si="19"/>
        <v>0.73768872213254688</v>
      </c>
      <c r="AM5" s="23">
        <f t="shared" si="20"/>
        <v>1.204706680737613</v>
      </c>
    </row>
    <row r="6" spans="1:39" s="5" customFormat="1" x14ac:dyDescent="0.2">
      <c r="A6" s="4">
        <v>5</v>
      </c>
      <c r="B6" s="3" t="s">
        <v>8</v>
      </c>
      <c r="C6" s="3" t="s">
        <v>10</v>
      </c>
      <c r="D6" s="3">
        <v>5</v>
      </c>
      <c r="E6" s="24">
        <v>20.213999999999999</v>
      </c>
      <c r="F6" s="24">
        <v>16.531200000000002</v>
      </c>
      <c r="G6" s="8">
        <v>16.73</v>
      </c>
      <c r="H6" s="8">
        <v>3.1471</v>
      </c>
      <c r="I6" s="8">
        <f t="shared" si="11"/>
        <v>3.1470999999999999E-3</v>
      </c>
      <c r="J6" s="8">
        <v>10.37</v>
      </c>
      <c r="K6" s="8">
        <v>8.67</v>
      </c>
      <c r="L6" s="8">
        <v>0.79659999999999997</v>
      </c>
      <c r="M6" s="8">
        <f t="shared" si="12"/>
        <v>10.883755962842079</v>
      </c>
      <c r="N6" s="16">
        <f t="shared" si="13"/>
        <v>0.95279607843137248</v>
      </c>
      <c r="O6" s="16">
        <f t="shared" si="14"/>
        <v>9.5279607843137251E-4</v>
      </c>
      <c r="P6" s="16">
        <f t="shared" si="15"/>
        <v>4.0998960784313727</v>
      </c>
      <c r="Q6" s="18">
        <f t="shared" si="16"/>
        <v>4099.8960784313731</v>
      </c>
      <c r="R6" s="16">
        <f t="shared" si="0"/>
        <v>4.099896078431373E-3</v>
      </c>
      <c r="S6" s="18">
        <v>64</v>
      </c>
      <c r="T6" s="18">
        <f t="shared" si="17"/>
        <v>42.666666666666671</v>
      </c>
      <c r="U6" s="8">
        <v>0</v>
      </c>
      <c r="V6" s="17">
        <f t="shared" si="1"/>
        <v>0.30275367113576707</v>
      </c>
      <c r="W6" s="18">
        <v>2544</v>
      </c>
      <c r="X6" s="19">
        <f t="shared" si="18"/>
        <v>2.544</v>
      </c>
      <c r="Y6" s="17">
        <f t="shared" si="2"/>
        <v>1.6115943704525837</v>
      </c>
      <c r="Z6" s="21">
        <v>1260</v>
      </c>
      <c r="AA6" s="21">
        <v>1590</v>
      </c>
      <c r="AB6" s="31">
        <f t="shared" si="3"/>
        <v>1336.6904086999812</v>
      </c>
      <c r="AC6" s="23">
        <f t="shared" si="4"/>
        <v>3.9653459999999998</v>
      </c>
      <c r="AD6" s="25">
        <f t="shared" si="5"/>
        <v>1.5149457647058824</v>
      </c>
      <c r="AE6" s="23">
        <f t="shared" si="6"/>
        <v>5.480291764705882</v>
      </c>
      <c r="AF6" s="22">
        <f t="shared" si="7"/>
        <v>0.38204629929037276</v>
      </c>
      <c r="AG6" s="21">
        <v>114.00623340840838</v>
      </c>
      <c r="AH6" s="21">
        <v>410</v>
      </c>
      <c r="AI6" s="21">
        <f t="shared" si="8"/>
        <v>182.79375744645705</v>
      </c>
      <c r="AJ6" s="22">
        <f t="shared" si="9"/>
        <v>0.35878901715960199</v>
      </c>
      <c r="AK6" s="25">
        <f t="shared" si="10"/>
        <v>0.39064639215686275</v>
      </c>
      <c r="AL6" s="22">
        <f t="shared" si="19"/>
        <v>0.7494354093164648</v>
      </c>
      <c r="AM6" s="23">
        <f t="shared" si="20"/>
        <v>1.0887913884584977</v>
      </c>
    </row>
    <row r="7" spans="1:39" s="5" customFormat="1" x14ac:dyDescent="0.2">
      <c r="A7" s="4">
        <v>6</v>
      </c>
      <c r="B7" s="3" t="s">
        <v>8</v>
      </c>
      <c r="C7" s="3" t="s">
        <v>11</v>
      </c>
      <c r="D7" s="3">
        <v>1</v>
      </c>
      <c r="E7" s="24">
        <v>16.273333333333337</v>
      </c>
      <c r="F7" s="24">
        <v>15.918933333333335</v>
      </c>
      <c r="G7" s="8">
        <v>17.62</v>
      </c>
      <c r="H7" s="8">
        <v>2.9470000000000001</v>
      </c>
      <c r="I7" s="8">
        <f t="shared" si="11"/>
        <v>2.947E-3</v>
      </c>
      <c r="J7" s="8">
        <v>9.93</v>
      </c>
      <c r="K7" s="8">
        <v>8.06</v>
      </c>
      <c r="L7" s="8">
        <v>0.70189999999999997</v>
      </c>
      <c r="M7" s="8">
        <f t="shared" si="12"/>
        <v>11.483117253169969</v>
      </c>
      <c r="N7" s="16">
        <f t="shared" si="13"/>
        <v>0.86474776674937948</v>
      </c>
      <c r="O7" s="16">
        <f t="shared" si="14"/>
        <v>8.647477667493795E-4</v>
      </c>
      <c r="P7" s="16">
        <f t="shared" si="15"/>
        <v>3.8117477667493795</v>
      </c>
      <c r="Q7" s="18">
        <f t="shared" si="16"/>
        <v>3811.7477667493795</v>
      </c>
      <c r="R7" s="16">
        <f t="shared" si="0"/>
        <v>3.8117477667493796E-3</v>
      </c>
      <c r="S7" s="18">
        <v>51</v>
      </c>
      <c r="T7" s="18">
        <f t="shared" si="17"/>
        <v>34</v>
      </c>
      <c r="U7" s="2">
        <v>0</v>
      </c>
      <c r="V7" s="17">
        <f t="shared" si="1"/>
        <v>0.29343324287389871</v>
      </c>
      <c r="W7" s="18">
        <v>2528</v>
      </c>
      <c r="X7" s="19">
        <f t="shared" si="18"/>
        <v>2.528</v>
      </c>
      <c r="Y7" s="17">
        <f t="shared" si="2"/>
        <v>1.5078116165939002</v>
      </c>
      <c r="Z7" s="21">
        <v>1410</v>
      </c>
      <c r="AA7" s="21">
        <v>1630</v>
      </c>
      <c r="AB7" s="31">
        <f t="shared" si="3"/>
        <v>1459.9100466049729</v>
      </c>
      <c r="AC7" s="23">
        <f t="shared" si="4"/>
        <v>4.1552699999999998</v>
      </c>
      <c r="AD7" s="25">
        <f t="shared" si="5"/>
        <v>1.4095388598014886</v>
      </c>
      <c r="AE7" s="23">
        <f t="shared" si="6"/>
        <v>5.564808859801488</v>
      </c>
      <c r="AF7" s="22">
        <f t="shared" si="7"/>
        <v>0.33921715310954254</v>
      </c>
      <c r="AG7" s="21">
        <v>107.65271375404532</v>
      </c>
      <c r="AH7" s="21">
        <v>350</v>
      </c>
      <c r="AI7" s="21">
        <f t="shared" si="8"/>
        <v>162.63255171370142</v>
      </c>
      <c r="AJ7" s="22">
        <f t="shared" si="9"/>
        <v>0.31725254743317155</v>
      </c>
      <c r="AK7" s="25">
        <f t="shared" si="10"/>
        <v>0.30266171836228284</v>
      </c>
      <c r="AL7" s="22">
        <f t="shared" si="19"/>
        <v>0.61991426579545439</v>
      </c>
      <c r="AM7" s="23">
        <f t="shared" si="20"/>
        <v>0.95400878830149594</v>
      </c>
    </row>
    <row r="8" spans="1:39" s="5" customFormat="1" x14ac:dyDescent="0.2">
      <c r="A8" s="4">
        <v>7</v>
      </c>
      <c r="B8" s="3" t="s">
        <v>8</v>
      </c>
      <c r="C8" s="3" t="s">
        <v>11</v>
      </c>
      <c r="D8" s="3">
        <v>2</v>
      </c>
      <c r="E8" s="24">
        <v>16.273333333333337</v>
      </c>
      <c r="F8" s="24">
        <v>15.918933333333335</v>
      </c>
      <c r="G8" s="8">
        <v>16.91</v>
      </c>
      <c r="H8" s="8">
        <v>3.0265</v>
      </c>
      <c r="I8" s="8">
        <f t="shared" si="11"/>
        <v>3.0265000000000001E-3</v>
      </c>
      <c r="J8" s="8">
        <v>10.11</v>
      </c>
      <c r="K8" s="8">
        <v>8.5399999999999991</v>
      </c>
      <c r="L8" s="8">
        <v>0.76129999999999998</v>
      </c>
      <c r="M8" s="8">
        <f t="shared" si="12"/>
        <v>11.217654012872718</v>
      </c>
      <c r="N8" s="16">
        <f t="shared" si="13"/>
        <v>0.90125796252927393</v>
      </c>
      <c r="O8" s="16">
        <f t="shared" si="14"/>
        <v>9.0125796252927388E-4</v>
      </c>
      <c r="P8" s="16">
        <f t="shared" si="15"/>
        <v>3.9277579625292738</v>
      </c>
      <c r="Q8" s="18">
        <f t="shared" si="16"/>
        <v>3927.7579625292738</v>
      </c>
      <c r="R8" s="16">
        <f t="shared" si="0"/>
        <v>3.9277579625292738E-3</v>
      </c>
      <c r="S8" s="18">
        <v>41</v>
      </c>
      <c r="T8" s="18">
        <f t="shared" si="17"/>
        <v>27.333333333333332</v>
      </c>
      <c r="U8" s="8">
        <v>2</v>
      </c>
      <c r="V8" s="17">
        <f t="shared" si="1"/>
        <v>0.29778885264472954</v>
      </c>
      <c r="W8" s="18">
        <v>2612</v>
      </c>
      <c r="X8" s="19">
        <f t="shared" si="18"/>
        <v>2.6120000000000001</v>
      </c>
      <c r="Y8" s="17">
        <f t="shared" si="2"/>
        <v>1.5037358202638873</v>
      </c>
      <c r="Z8" s="21">
        <v>1220</v>
      </c>
      <c r="AA8" s="21">
        <v>1560</v>
      </c>
      <c r="AB8" s="31">
        <f t="shared" si="3"/>
        <v>1298.015934327743</v>
      </c>
      <c r="AC8" s="23">
        <f t="shared" si="4"/>
        <v>3.6923300000000001</v>
      </c>
      <c r="AD8" s="25">
        <f t="shared" si="5"/>
        <v>1.4059624215456672</v>
      </c>
      <c r="AE8" s="23">
        <f t="shared" si="6"/>
        <v>5.0982924215456675</v>
      </c>
      <c r="AF8" s="22">
        <f t="shared" si="7"/>
        <v>0.38077918862768689</v>
      </c>
      <c r="AG8" s="21">
        <v>128.32697515105738</v>
      </c>
      <c r="AH8" s="21">
        <v>430</v>
      </c>
      <c r="AI8" s="21">
        <f t="shared" si="8"/>
        <v>197.54845425419464</v>
      </c>
      <c r="AJ8" s="22">
        <f t="shared" si="9"/>
        <v>0.38838159029467517</v>
      </c>
      <c r="AK8" s="25">
        <f t="shared" si="10"/>
        <v>0.38754092388758776</v>
      </c>
      <c r="AL8" s="22">
        <f t="shared" si="19"/>
        <v>0.77592251418226299</v>
      </c>
      <c r="AM8" s="23">
        <f t="shared" si="20"/>
        <v>0.99783546278172053</v>
      </c>
    </row>
    <row r="9" spans="1:39" s="5" customFormat="1" x14ac:dyDescent="0.2">
      <c r="A9" s="4">
        <v>8</v>
      </c>
      <c r="B9" s="3" t="s">
        <v>8</v>
      </c>
      <c r="C9" s="3" t="s">
        <v>11</v>
      </c>
      <c r="D9" s="3">
        <v>3</v>
      </c>
      <c r="E9" s="24">
        <v>16.273333333333337</v>
      </c>
      <c r="F9" s="24">
        <v>15.918933333333335</v>
      </c>
      <c r="G9" s="8">
        <v>16.37</v>
      </c>
      <c r="H9" s="8">
        <v>3.1431</v>
      </c>
      <c r="I9" s="8">
        <f t="shared" si="11"/>
        <v>3.1430999999999998E-3</v>
      </c>
      <c r="J9" s="8">
        <v>10.4</v>
      </c>
      <c r="K9" s="8">
        <v>8.26</v>
      </c>
      <c r="L9" s="8">
        <v>0.69499999999999995</v>
      </c>
      <c r="M9" s="8">
        <f t="shared" si="12"/>
        <v>11.884892086330936</v>
      </c>
      <c r="N9" s="16">
        <f t="shared" si="13"/>
        <v>0.87506053268765127</v>
      </c>
      <c r="O9" s="16">
        <f t="shared" si="14"/>
        <v>8.7506053268765125E-4</v>
      </c>
      <c r="P9" s="16">
        <f t="shared" si="15"/>
        <v>4.0181605326876513</v>
      </c>
      <c r="Q9" s="18">
        <f t="shared" si="16"/>
        <v>4018.1605326876511</v>
      </c>
      <c r="R9" s="16">
        <f t="shared" si="0"/>
        <v>4.0181605326876516E-3</v>
      </c>
      <c r="S9" s="18">
        <v>23</v>
      </c>
      <c r="T9" s="18">
        <f t="shared" si="17"/>
        <v>15.333333333333332</v>
      </c>
      <c r="U9" s="8">
        <v>1</v>
      </c>
      <c r="V9" s="17">
        <f t="shared" si="1"/>
        <v>0.27840683805403943</v>
      </c>
      <c r="W9" s="18">
        <v>2646</v>
      </c>
      <c r="X9" s="19">
        <f t="shared" si="18"/>
        <v>2.6459999999999999</v>
      </c>
      <c r="Y9" s="17">
        <f t="shared" si="2"/>
        <v>1.5185791884685003</v>
      </c>
      <c r="Z9" s="21">
        <v>1180</v>
      </c>
      <c r="AA9" s="21">
        <v>1640</v>
      </c>
      <c r="AB9" s="31">
        <f t="shared" si="3"/>
        <v>1280.1771436859638</v>
      </c>
      <c r="AC9" s="23">
        <f t="shared" si="4"/>
        <v>3.7088579999999998</v>
      </c>
      <c r="AD9" s="25">
        <f t="shared" si="5"/>
        <v>1.4350992736077481</v>
      </c>
      <c r="AE9" s="23">
        <f t="shared" si="6"/>
        <v>5.1439572736077483</v>
      </c>
      <c r="AF9" s="22">
        <f t="shared" si="7"/>
        <v>0.38693831729544464</v>
      </c>
      <c r="AG9" s="21">
        <v>132.91762274143301</v>
      </c>
      <c r="AH9" s="21">
        <v>540</v>
      </c>
      <c r="AI9" s="21">
        <f t="shared" si="8"/>
        <v>221.57055708633553</v>
      </c>
      <c r="AJ9" s="22">
        <f t="shared" si="9"/>
        <v>0.41777338003859804</v>
      </c>
      <c r="AK9" s="25">
        <f t="shared" si="10"/>
        <v>0.47253268765133166</v>
      </c>
      <c r="AL9" s="22">
        <f t="shared" si="19"/>
        <v>0.8903060676899297</v>
      </c>
      <c r="AM9" s="23">
        <f t="shared" si="20"/>
        <v>1.1310741905280668</v>
      </c>
    </row>
    <row r="10" spans="1:39" s="5" customFormat="1" x14ac:dyDescent="0.2">
      <c r="A10" s="4">
        <v>9</v>
      </c>
      <c r="B10" s="3" t="s">
        <v>8</v>
      </c>
      <c r="C10" s="3" t="s">
        <v>11</v>
      </c>
      <c r="D10" s="3">
        <v>4</v>
      </c>
      <c r="E10" s="24">
        <v>16.273333333333337</v>
      </c>
      <c r="F10" s="24">
        <v>15.918933333333335</v>
      </c>
      <c r="G10" s="8">
        <v>16.57</v>
      </c>
      <c r="H10" s="8">
        <v>3.0621999999999998</v>
      </c>
      <c r="I10" s="8">
        <f t="shared" si="11"/>
        <v>3.0621999999999997E-3</v>
      </c>
      <c r="J10" s="8">
        <v>10.37</v>
      </c>
      <c r="K10" s="8">
        <v>8.5299999999999994</v>
      </c>
      <c r="L10" s="8">
        <v>0.76519999999999999</v>
      </c>
      <c r="M10" s="8">
        <f t="shared" si="12"/>
        <v>11.147412441191845</v>
      </c>
      <c r="N10" s="16">
        <f t="shared" si="13"/>
        <v>0.93026072684642436</v>
      </c>
      <c r="O10" s="16">
        <f t="shared" si="14"/>
        <v>9.3026072684642433E-4</v>
      </c>
      <c r="P10" s="16">
        <f t="shared" si="15"/>
        <v>3.9924607268464243</v>
      </c>
      <c r="Q10" s="18">
        <f t="shared" si="16"/>
        <v>3992.4607268464242</v>
      </c>
      <c r="R10" s="16">
        <f t="shared" si="0"/>
        <v>3.992460726846424E-3</v>
      </c>
      <c r="S10" s="18">
        <v>32</v>
      </c>
      <c r="T10" s="18">
        <f t="shared" si="17"/>
        <v>21.333333333333336</v>
      </c>
      <c r="U10" s="8">
        <v>0</v>
      </c>
      <c r="V10" s="17">
        <f t="shared" si="1"/>
        <v>0.30378836354464905</v>
      </c>
      <c r="W10" s="18">
        <v>2550</v>
      </c>
      <c r="X10" s="19">
        <f t="shared" si="18"/>
        <v>2.5499999999999998</v>
      </c>
      <c r="Y10" s="17">
        <f t="shared" si="2"/>
        <v>1.5656708732731077</v>
      </c>
      <c r="Z10" s="21">
        <v>1250</v>
      </c>
      <c r="AA10" s="21">
        <v>1510</v>
      </c>
      <c r="AB10" s="31">
        <f t="shared" si="3"/>
        <v>1310.5811316699205</v>
      </c>
      <c r="AC10" s="23">
        <f t="shared" si="4"/>
        <v>3.8277499999999995</v>
      </c>
      <c r="AD10" s="25">
        <f t="shared" si="5"/>
        <v>1.4046936975381008</v>
      </c>
      <c r="AE10" s="23">
        <f t="shared" si="6"/>
        <v>5.2324436975381001</v>
      </c>
      <c r="AF10" s="22">
        <f t="shared" si="7"/>
        <v>0.36697634316193611</v>
      </c>
      <c r="AG10" s="21">
        <v>142.93259726821191</v>
      </c>
      <c r="AH10" s="21">
        <v>540</v>
      </c>
      <c r="AI10" s="21">
        <f t="shared" si="8"/>
        <v>235.4510303710114</v>
      </c>
      <c r="AJ10" s="22">
        <f t="shared" si="9"/>
        <v>0.43768819935471848</v>
      </c>
      <c r="AK10" s="25">
        <f t="shared" si="10"/>
        <v>0.50234079249706909</v>
      </c>
      <c r="AL10" s="22">
        <f t="shared" si="19"/>
        <v>0.94002899185178757</v>
      </c>
      <c r="AM10" s="23">
        <f t="shared" si="20"/>
        <v>1.1477138137095484</v>
      </c>
    </row>
    <row r="11" spans="1:39" s="5" customFormat="1" x14ac:dyDescent="0.2">
      <c r="A11" s="4">
        <v>10</v>
      </c>
      <c r="B11" s="3" t="s">
        <v>8</v>
      </c>
      <c r="C11" s="3" t="s">
        <v>11</v>
      </c>
      <c r="D11" s="3">
        <v>5</v>
      </c>
      <c r="E11" s="24">
        <v>16.273333333333337</v>
      </c>
      <c r="F11" s="24">
        <v>15.918933333333335</v>
      </c>
      <c r="G11" s="8">
        <v>16.28</v>
      </c>
      <c r="H11" s="8">
        <v>3.0468999999999999</v>
      </c>
      <c r="I11" s="8">
        <f t="shared" si="11"/>
        <v>3.0469E-3</v>
      </c>
      <c r="J11" s="8">
        <v>9.65</v>
      </c>
      <c r="K11" s="8">
        <v>7.81</v>
      </c>
      <c r="L11" s="8">
        <v>0.70520000000000005</v>
      </c>
      <c r="M11" s="8">
        <f t="shared" si="12"/>
        <v>11.074872376630742</v>
      </c>
      <c r="N11" s="16">
        <f t="shared" si="13"/>
        <v>0.87134186939820757</v>
      </c>
      <c r="O11" s="16">
        <f t="shared" si="14"/>
        <v>8.7134186939820759E-4</v>
      </c>
      <c r="P11" s="16">
        <f t="shared" si="15"/>
        <v>3.9182418693982077</v>
      </c>
      <c r="Q11" s="18">
        <f t="shared" si="16"/>
        <v>3918.2418693982077</v>
      </c>
      <c r="R11" s="16">
        <f t="shared" si="0"/>
        <v>3.9182418693982073E-3</v>
      </c>
      <c r="S11" s="18">
        <v>33</v>
      </c>
      <c r="T11" s="18">
        <f t="shared" si="17"/>
        <v>22</v>
      </c>
      <c r="U11" s="8">
        <v>1</v>
      </c>
      <c r="V11" s="17">
        <f t="shared" si="1"/>
        <v>0.28597652348229596</v>
      </c>
      <c r="W11" s="18">
        <v>2613</v>
      </c>
      <c r="X11" s="19">
        <f t="shared" si="18"/>
        <v>2.613</v>
      </c>
      <c r="Y11" s="17">
        <f t="shared" si="2"/>
        <v>1.4995185110593983</v>
      </c>
      <c r="Z11" s="21">
        <v>1230</v>
      </c>
      <c r="AA11" s="21">
        <v>1620</v>
      </c>
      <c r="AB11" s="31">
        <f t="shared" si="3"/>
        <v>1316.7285227385653</v>
      </c>
      <c r="AC11" s="23">
        <f t="shared" si="4"/>
        <v>3.747687</v>
      </c>
      <c r="AD11" s="25">
        <f t="shared" si="5"/>
        <v>1.4115738284250963</v>
      </c>
      <c r="AE11" s="23">
        <f t="shared" si="6"/>
        <v>5.1592608284250963</v>
      </c>
      <c r="AF11" s="22">
        <f t="shared" si="7"/>
        <v>0.37665200653765812</v>
      </c>
      <c r="AG11" s="21">
        <v>119.27076483606557</v>
      </c>
      <c r="AH11" s="21">
        <v>430</v>
      </c>
      <c r="AI11" s="21">
        <f t="shared" si="8"/>
        <v>188.37098929107145</v>
      </c>
      <c r="AJ11" s="22">
        <f t="shared" si="9"/>
        <v>0.36340609337900814</v>
      </c>
      <c r="AK11" s="25">
        <f t="shared" si="10"/>
        <v>0.37467700384122926</v>
      </c>
      <c r="AL11" s="22">
        <f t="shared" si="19"/>
        <v>0.73808309722023746</v>
      </c>
      <c r="AM11" s="23">
        <f t="shared" si="20"/>
        <v>1.0310146435834975</v>
      </c>
    </row>
    <row r="12" spans="1:39" s="5" customFormat="1" x14ac:dyDescent="0.2">
      <c r="A12" s="4">
        <v>11</v>
      </c>
      <c r="B12" s="3" t="s">
        <v>8</v>
      </c>
      <c r="C12" s="3" t="s">
        <v>12</v>
      </c>
      <c r="D12" s="3">
        <v>1</v>
      </c>
      <c r="E12" s="24">
        <v>16.489999999999998</v>
      </c>
      <c r="F12" s="24">
        <v>14.956800000000001</v>
      </c>
      <c r="G12" s="8">
        <v>16.32</v>
      </c>
      <c r="H12" s="8">
        <v>3.0537999999999998</v>
      </c>
      <c r="I12" s="8">
        <f t="shared" si="11"/>
        <v>3.0537999999999997E-3</v>
      </c>
      <c r="J12" s="8">
        <v>9.7200000000000006</v>
      </c>
      <c r="K12" s="8">
        <v>7.88</v>
      </c>
      <c r="L12" s="8">
        <v>0.6915</v>
      </c>
      <c r="M12" s="8">
        <f t="shared" si="12"/>
        <v>11.395516992046277</v>
      </c>
      <c r="N12" s="16">
        <f t="shared" si="13"/>
        <v>0.85296700507614209</v>
      </c>
      <c r="O12" s="16">
        <f t="shared" si="14"/>
        <v>8.5296700507614214E-4</v>
      </c>
      <c r="P12" s="16">
        <f t="shared" si="15"/>
        <v>3.9067670050761421</v>
      </c>
      <c r="Q12" s="18">
        <f t="shared" si="16"/>
        <v>3906.7670050761421</v>
      </c>
      <c r="R12" s="16">
        <f t="shared" si="0"/>
        <v>3.906767005076142E-3</v>
      </c>
      <c r="S12" s="18">
        <v>43</v>
      </c>
      <c r="T12" s="18">
        <f t="shared" si="17"/>
        <v>28.666666666666668</v>
      </c>
      <c r="U12" s="8">
        <v>0</v>
      </c>
      <c r="V12" s="17">
        <f t="shared" si="1"/>
        <v>0.27931331622114813</v>
      </c>
      <c r="W12" s="18">
        <v>2692</v>
      </c>
      <c r="X12" s="19">
        <f t="shared" si="18"/>
        <v>2.6920000000000002</v>
      </c>
      <c r="Y12" s="17">
        <f t="shared" si="2"/>
        <v>1.4512507448276901</v>
      </c>
      <c r="Z12" s="21">
        <v>1130</v>
      </c>
      <c r="AA12" s="21">
        <v>1440</v>
      </c>
      <c r="AB12" s="31">
        <f t="shared" si="3"/>
        <v>1197.6825035201837</v>
      </c>
      <c r="AC12" s="23">
        <f t="shared" si="4"/>
        <v>3.4507939999999997</v>
      </c>
      <c r="AD12" s="25">
        <f t="shared" si="5"/>
        <v>1.2282724873096447</v>
      </c>
      <c r="AE12" s="23">
        <f t="shared" si="6"/>
        <v>4.6790664873096439</v>
      </c>
      <c r="AF12" s="22">
        <f t="shared" si="7"/>
        <v>0.35593909323756934</v>
      </c>
      <c r="AG12" s="21">
        <v>113.7030154605263</v>
      </c>
      <c r="AH12" s="21">
        <v>420</v>
      </c>
      <c r="AI12" s="21">
        <f t="shared" si="8"/>
        <v>180.57703718412188</v>
      </c>
      <c r="AJ12" s="22">
        <f t="shared" si="9"/>
        <v>0.3472262686133552</v>
      </c>
      <c r="AK12" s="25">
        <f t="shared" si="10"/>
        <v>0.35824614213197969</v>
      </c>
      <c r="AL12" s="22">
        <f t="shared" si="19"/>
        <v>0.70547241074533495</v>
      </c>
      <c r="AM12" s="23">
        <f t="shared" si="20"/>
        <v>1.031736865884693</v>
      </c>
    </row>
    <row r="13" spans="1:39" s="5" customFormat="1" x14ac:dyDescent="0.2">
      <c r="A13" s="4">
        <v>12</v>
      </c>
      <c r="B13" s="3" t="s">
        <v>8</v>
      </c>
      <c r="C13" s="3" t="s">
        <v>12</v>
      </c>
      <c r="D13" s="3">
        <v>2</v>
      </c>
      <c r="E13" s="24">
        <v>16.489999999999998</v>
      </c>
      <c r="F13" s="24">
        <v>14.956800000000001</v>
      </c>
      <c r="G13" s="8">
        <v>15.49</v>
      </c>
      <c r="H13" s="8">
        <v>2.9527999999999999</v>
      </c>
      <c r="I13" s="8">
        <f t="shared" si="11"/>
        <v>2.9527999999999998E-3</v>
      </c>
      <c r="J13" s="8">
        <v>10.53</v>
      </c>
      <c r="K13" s="8">
        <v>8.5500000000000007</v>
      </c>
      <c r="L13" s="8">
        <v>0.74670000000000003</v>
      </c>
      <c r="M13" s="8">
        <f t="shared" si="12"/>
        <v>11.450381679389313</v>
      </c>
      <c r="N13" s="16">
        <f t="shared" si="13"/>
        <v>0.91961999999999999</v>
      </c>
      <c r="O13" s="16">
        <f t="shared" si="14"/>
        <v>9.1962000000000001E-4</v>
      </c>
      <c r="P13" s="16">
        <f t="shared" si="15"/>
        <v>3.87242</v>
      </c>
      <c r="Q13" s="18">
        <f t="shared" si="16"/>
        <v>3872.42</v>
      </c>
      <c r="R13" s="16">
        <f t="shared" si="0"/>
        <v>3.8724200000000001E-3</v>
      </c>
      <c r="S13" s="18">
        <v>36</v>
      </c>
      <c r="T13" s="18">
        <f t="shared" si="17"/>
        <v>24</v>
      </c>
      <c r="U13" s="8">
        <v>2</v>
      </c>
      <c r="V13" s="17">
        <f t="shared" si="1"/>
        <v>0.3114399891628285</v>
      </c>
      <c r="W13" s="18">
        <v>2628</v>
      </c>
      <c r="X13" s="19">
        <f t="shared" si="18"/>
        <v>2.6280000000000001</v>
      </c>
      <c r="Y13" s="17">
        <f t="shared" si="2"/>
        <v>1.4735235920852359</v>
      </c>
      <c r="Z13" s="21">
        <v>1130</v>
      </c>
      <c r="AA13" s="21">
        <v>1500</v>
      </c>
      <c r="AB13" s="31">
        <f t="shared" si="3"/>
        <v>1217.8673800879037</v>
      </c>
      <c r="AC13" s="23">
        <f t="shared" si="4"/>
        <v>3.3366639999999999</v>
      </c>
      <c r="AD13" s="25">
        <f t="shared" si="5"/>
        <v>1.3794299999999999</v>
      </c>
      <c r="AE13" s="23">
        <f t="shared" si="6"/>
        <v>4.716094</v>
      </c>
      <c r="AF13" s="22">
        <f t="shared" si="7"/>
        <v>0.41341591481791395</v>
      </c>
      <c r="AG13" s="21">
        <v>117.96476939935063</v>
      </c>
      <c r="AH13" s="21">
        <v>380</v>
      </c>
      <c r="AI13" s="21">
        <f t="shared" si="8"/>
        <v>180.19274021991478</v>
      </c>
      <c r="AJ13" s="22">
        <f t="shared" si="9"/>
        <v>0.3483263710824025</v>
      </c>
      <c r="AK13" s="25">
        <f t="shared" si="10"/>
        <v>0.34945559999999998</v>
      </c>
      <c r="AL13" s="22">
        <f t="shared" si="19"/>
        <v>0.69778197108240247</v>
      </c>
      <c r="AM13" s="23">
        <f t="shared" si="20"/>
        <v>1.0032418703013741</v>
      </c>
    </row>
    <row r="14" spans="1:39" s="5" customFormat="1" x14ac:dyDescent="0.2">
      <c r="A14" s="4">
        <v>13</v>
      </c>
      <c r="B14" s="3" t="s">
        <v>8</v>
      </c>
      <c r="C14" s="3" t="s">
        <v>12</v>
      </c>
      <c r="D14" s="3">
        <v>3</v>
      </c>
      <c r="E14" s="24">
        <v>16.489999999999998</v>
      </c>
      <c r="F14" s="24">
        <v>14.956800000000001</v>
      </c>
      <c r="G14" s="8">
        <v>16.21</v>
      </c>
      <c r="H14" s="8">
        <v>3.0400999999999998</v>
      </c>
      <c r="I14" s="8">
        <f t="shared" si="11"/>
        <v>3.0401E-3</v>
      </c>
      <c r="J14" s="8">
        <v>10.8</v>
      </c>
      <c r="K14" s="8">
        <v>8.91</v>
      </c>
      <c r="L14" s="8">
        <v>0.74229999999999996</v>
      </c>
      <c r="M14" s="8">
        <f t="shared" si="12"/>
        <v>12.003233194126365</v>
      </c>
      <c r="N14" s="16">
        <f t="shared" si="13"/>
        <v>0.89975757575757576</v>
      </c>
      <c r="O14" s="16">
        <f t="shared" si="14"/>
        <v>8.9975757575757578E-4</v>
      </c>
      <c r="P14" s="16">
        <f t="shared" si="15"/>
        <v>3.9398575757575758</v>
      </c>
      <c r="Q14" s="18">
        <f t="shared" si="16"/>
        <v>3939.8575757575759</v>
      </c>
      <c r="R14" s="16">
        <f t="shared" si="0"/>
        <v>3.9398575757575759E-3</v>
      </c>
      <c r="S14" s="18">
        <v>26</v>
      </c>
      <c r="T14" s="18">
        <f t="shared" si="17"/>
        <v>17.333333333333336</v>
      </c>
      <c r="U14" s="8">
        <v>0</v>
      </c>
      <c r="V14" s="17">
        <f t="shared" si="1"/>
        <v>0.29596315113238902</v>
      </c>
      <c r="W14" s="18">
        <v>2694</v>
      </c>
      <c r="X14" s="19">
        <f t="shared" si="18"/>
        <v>2.694</v>
      </c>
      <c r="Y14" s="17">
        <f t="shared" si="2"/>
        <v>1.46245641267913</v>
      </c>
      <c r="Z14" s="21">
        <v>1200</v>
      </c>
      <c r="AA14" s="21">
        <v>1460</v>
      </c>
      <c r="AB14" s="31">
        <f t="shared" si="3"/>
        <v>1259.3770117824595</v>
      </c>
      <c r="AC14" s="23">
        <f t="shared" si="4"/>
        <v>3.64812</v>
      </c>
      <c r="AD14" s="25">
        <f t="shared" si="5"/>
        <v>1.3136460606060607</v>
      </c>
      <c r="AE14" s="23">
        <f t="shared" si="6"/>
        <v>4.9617660606060605</v>
      </c>
      <c r="AF14" s="22">
        <f t="shared" si="7"/>
        <v>0.36008850054440661</v>
      </c>
      <c r="AG14" s="21">
        <v>109.03145827974275</v>
      </c>
      <c r="AH14" s="21">
        <v>350</v>
      </c>
      <c r="AI14" s="21">
        <f t="shared" si="8"/>
        <v>164.0621965140727</v>
      </c>
      <c r="AJ14" s="22">
        <f t="shared" si="9"/>
        <v>0.33146653631624595</v>
      </c>
      <c r="AK14" s="25">
        <f t="shared" si="10"/>
        <v>0.31491515151515154</v>
      </c>
      <c r="AL14" s="22">
        <f t="shared" si="19"/>
        <v>0.64638168783139749</v>
      </c>
      <c r="AM14" s="23">
        <f t="shared" si="20"/>
        <v>0.95006619677196302</v>
      </c>
    </row>
    <row r="15" spans="1:39" s="5" customFormat="1" x14ac:dyDescent="0.2">
      <c r="A15" s="4">
        <v>14</v>
      </c>
      <c r="B15" s="3" t="s">
        <v>8</v>
      </c>
      <c r="C15" s="3" t="s">
        <v>12</v>
      </c>
      <c r="D15" s="3">
        <v>4</v>
      </c>
      <c r="E15" s="24">
        <v>16.489999999999998</v>
      </c>
      <c r="F15" s="24">
        <v>14.956800000000001</v>
      </c>
      <c r="G15" s="8">
        <v>16.73</v>
      </c>
      <c r="H15" s="8">
        <v>3.0926</v>
      </c>
      <c r="I15" s="8">
        <f t="shared" si="11"/>
        <v>3.0926E-3</v>
      </c>
      <c r="J15" s="8">
        <v>11.07</v>
      </c>
      <c r="K15" s="8">
        <v>8.39</v>
      </c>
      <c r="L15" s="8">
        <v>0.71970000000000001</v>
      </c>
      <c r="M15" s="8">
        <f t="shared" si="12"/>
        <v>11.65763512574684</v>
      </c>
      <c r="N15" s="16">
        <f t="shared" si="13"/>
        <v>0.94959225268176395</v>
      </c>
      <c r="O15" s="16">
        <f t="shared" si="14"/>
        <v>9.4959225268176394E-4</v>
      </c>
      <c r="P15" s="16">
        <f t="shared" si="15"/>
        <v>4.0421922526817635</v>
      </c>
      <c r="Q15" s="18">
        <f t="shared" si="16"/>
        <v>4042.1922526817634</v>
      </c>
      <c r="R15" s="16">
        <f t="shared" si="0"/>
        <v>4.0421922526817635E-3</v>
      </c>
      <c r="S15" s="18">
        <v>52</v>
      </c>
      <c r="T15" s="18">
        <f t="shared" si="17"/>
        <v>34.666666666666671</v>
      </c>
      <c r="U15" s="8">
        <v>1</v>
      </c>
      <c r="V15" s="17">
        <f t="shared" si="1"/>
        <v>0.30705304684788332</v>
      </c>
      <c r="W15" s="18">
        <v>2648</v>
      </c>
      <c r="X15" s="19">
        <f t="shared" si="18"/>
        <v>2.6480000000000001</v>
      </c>
      <c r="Y15" s="17">
        <f t="shared" si="2"/>
        <v>1.5265076482937172</v>
      </c>
      <c r="Z15" s="21">
        <v>1130</v>
      </c>
      <c r="AA15" s="21">
        <v>1410</v>
      </c>
      <c r="AB15" s="31">
        <f t="shared" si="3"/>
        <v>1195.7776310798909</v>
      </c>
      <c r="AC15" s="23">
        <f t="shared" si="4"/>
        <v>3.4946380000000001</v>
      </c>
      <c r="AD15" s="25">
        <f t="shared" si="5"/>
        <v>1.3389250762812872</v>
      </c>
      <c r="AE15" s="23">
        <f t="shared" si="6"/>
        <v>4.8335630762812869</v>
      </c>
      <c r="AF15" s="22">
        <f t="shared" si="7"/>
        <v>0.38313698765974818</v>
      </c>
      <c r="AG15" s="21">
        <v>113.49675841346152</v>
      </c>
      <c r="AH15" s="21">
        <v>320</v>
      </c>
      <c r="AI15" s="21">
        <f t="shared" si="8"/>
        <v>162.00852284875046</v>
      </c>
      <c r="AJ15" s="22">
        <f t="shared" si="9"/>
        <v>0.35100007506947112</v>
      </c>
      <c r="AK15" s="25">
        <f t="shared" si="10"/>
        <v>0.30386952085816443</v>
      </c>
      <c r="AL15" s="22">
        <f t="shared" si="19"/>
        <v>0.65486959592763561</v>
      </c>
      <c r="AM15" s="23">
        <f t="shared" si="20"/>
        <v>0.86572494549473122</v>
      </c>
    </row>
    <row r="16" spans="1:39" s="5" customFormat="1" x14ac:dyDescent="0.2">
      <c r="A16" s="4">
        <v>15</v>
      </c>
      <c r="B16" s="3" t="s">
        <v>8</v>
      </c>
      <c r="C16" s="3" t="s">
        <v>12</v>
      </c>
      <c r="D16" s="3">
        <v>5</v>
      </c>
      <c r="E16" s="24">
        <v>16.489999999999998</v>
      </c>
      <c r="F16" s="24">
        <v>14.956800000000001</v>
      </c>
      <c r="G16" s="8">
        <v>16.239999999999998</v>
      </c>
      <c r="H16" s="8">
        <v>3.0082</v>
      </c>
      <c r="I16" s="8">
        <f t="shared" si="11"/>
        <v>3.0081999999999999E-3</v>
      </c>
      <c r="J16" s="8">
        <v>11.37</v>
      </c>
      <c r="K16" s="8">
        <v>8.8800000000000008</v>
      </c>
      <c r="L16" s="8">
        <v>0.90110000000000001</v>
      </c>
      <c r="M16" s="8">
        <f t="shared" si="12"/>
        <v>9.8546221285096003</v>
      </c>
      <c r="N16" s="16">
        <f t="shared" si="13"/>
        <v>1.1537733108108106</v>
      </c>
      <c r="O16" s="16">
        <f t="shared" si="14"/>
        <v>1.1537733108108105E-3</v>
      </c>
      <c r="P16" s="16">
        <f t="shared" si="15"/>
        <v>4.1619733108108106</v>
      </c>
      <c r="Q16" s="18">
        <f t="shared" si="16"/>
        <v>4161.9733108108103</v>
      </c>
      <c r="R16" s="16">
        <f t="shared" si="0"/>
        <v>4.1619733108108105E-3</v>
      </c>
      <c r="S16" s="18">
        <v>52</v>
      </c>
      <c r="T16" s="18">
        <f t="shared" si="17"/>
        <v>34.666666666666671</v>
      </c>
      <c r="U16" s="8">
        <v>2</v>
      </c>
      <c r="V16" s="17">
        <f t="shared" si="1"/>
        <v>0.38354275341094696</v>
      </c>
      <c r="W16" s="18">
        <v>2630</v>
      </c>
      <c r="X16" s="19">
        <f t="shared" si="18"/>
        <v>2.63</v>
      </c>
      <c r="Y16" s="17">
        <f t="shared" si="2"/>
        <v>1.5824993577227418</v>
      </c>
      <c r="Z16" s="21">
        <v>1100</v>
      </c>
      <c r="AA16" s="21">
        <v>1290</v>
      </c>
      <c r="AB16" s="31">
        <f t="shared" si="3"/>
        <v>1152.6713923139855</v>
      </c>
      <c r="AC16" s="23">
        <f t="shared" si="4"/>
        <v>3.3090199999999999</v>
      </c>
      <c r="AD16" s="25">
        <f t="shared" si="5"/>
        <v>1.4883675709459456</v>
      </c>
      <c r="AE16" s="23">
        <f t="shared" si="6"/>
        <v>4.7973875709459453</v>
      </c>
      <c r="AF16" s="22">
        <f t="shared" si="7"/>
        <v>0.44979104718192869</v>
      </c>
      <c r="AG16" s="21">
        <v>101.12305295081966</v>
      </c>
      <c r="AH16" s="21">
        <v>240</v>
      </c>
      <c r="AI16" s="21">
        <f t="shared" si="8"/>
        <v>139.62222222132488</v>
      </c>
      <c r="AJ16" s="22">
        <f t="shared" si="9"/>
        <v>0.30419836788665566</v>
      </c>
      <c r="AK16" s="25">
        <f t="shared" si="10"/>
        <v>0.27690559459459452</v>
      </c>
      <c r="AL16" s="22">
        <f t="shared" si="19"/>
        <v>0.58110396248125018</v>
      </c>
      <c r="AM16" s="23">
        <f t="shared" si="20"/>
        <v>0.91027968531957926</v>
      </c>
    </row>
    <row r="17" spans="1:39" s="5" customFormat="1" x14ac:dyDescent="0.2">
      <c r="A17" s="4">
        <v>16</v>
      </c>
      <c r="B17" s="3" t="s">
        <v>8</v>
      </c>
      <c r="C17" s="3" t="s">
        <v>13</v>
      </c>
      <c r="D17" s="3">
        <v>1</v>
      </c>
      <c r="E17" s="24">
        <v>12.531333333333334</v>
      </c>
      <c r="F17" s="24">
        <v>16.793600000000001</v>
      </c>
      <c r="G17" s="8">
        <v>16.100000000000001</v>
      </c>
      <c r="H17" s="8">
        <v>3.1002000000000001</v>
      </c>
      <c r="I17" s="8">
        <f t="shared" si="11"/>
        <v>3.1002E-3</v>
      </c>
      <c r="J17" s="8">
        <v>10.34</v>
      </c>
      <c r="K17" s="8">
        <v>8.48</v>
      </c>
      <c r="L17" s="8">
        <v>0.73270000000000002</v>
      </c>
      <c r="M17" s="8">
        <f t="shared" si="12"/>
        <v>11.573631772894773</v>
      </c>
      <c r="N17" s="16">
        <f t="shared" si="13"/>
        <v>0.89341014150943399</v>
      </c>
      <c r="O17" s="16">
        <f t="shared" si="14"/>
        <v>8.9341014150943403E-4</v>
      </c>
      <c r="P17" s="16">
        <f t="shared" si="15"/>
        <v>3.9936101415094338</v>
      </c>
      <c r="Q17" s="18">
        <f t="shared" si="16"/>
        <v>3993.610141509434</v>
      </c>
      <c r="R17" s="16">
        <f t="shared" si="0"/>
        <v>3.9936101415094342E-3</v>
      </c>
      <c r="S17" s="18">
        <v>50</v>
      </c>
      <c r="T17" s="18">
        <f t="shared" si="17"/>
        <v>33.333333333333329</v>
      </c>
      <c r="U17" s="8">
        <v>0</v>
      </c>
      <c r="V17" s="17">
        <f t="shared" si="1"/>
        <v>0.28817822769803042</v>
      </c>
      <c r="W17" s="18">
        <v>2506</v>
      </c>
      <c r="X17" s="19">
        <f t="shared" si="18"/>
        <v>2.5059999999999998</v>
      </c>
      <c r="Y17" s="17">
        <f t="shared" si="2"/>
        <v>1.5936193701154964</v>
      </c>
      <c r="Z17" s="21">
        <v>1400</v>
      </c>
      <c r="AA17" s="21">
        <v>1590</v>
      </c>
      <c r="AB17" s="31">
        <f t="shared" si="3"/>
        <v>1442.5048817666097</v>
      </c>
      <c r="AC17" s="23">
        <f t="shared" si="4"/>
        <v>4.3402799999999999</v>
      </c>
      <c r="AD17" s="25">
        <f t="shared" si="5"/>
        <v>1.4205221250000002</v>
      </c>
      <c r="AE17" s="23">
        <f t="shared" si="6"/>
        <v>5.7608021249999997</v>
      </c>
      <c r="AF17" s="22">
        <f t="shared" si="7"/>
        <v>0.32728813002847745</v>
      </c>
      <c r="AG17" s="21">
        <v>92.70546587171053</v>
      </c>
      <c r="AH17" s="21">
        <v>240</v>
      </c>
      <c r="AI17" s="21">
        <f t="shared" si="8"/>
        <v>125.65671196639906</v>
      </c>
      <c r="AJ17" s="22">
        <f t="shared" si="9"/>
        <v>0.28740548529547699</v>
      </c>
      <c r="AK17" s="25">
        <f t="shared" si="10"/>
        <v>0.21441843396226418</v>
      </c>
      <c r="AL17" s="22">
        <f t="shared" si="19"/>
        <v>0.50182391925774117</v>
      </c>
      <c r="AM17" s="23">
        <f t="shared" si="20"/>
        <v>0.74604850962334279</v>
      </c>
    </row>
    <row r="18" spans="1:39" s="5" customFormat="1" x14ac:dyDescent="0.2">
      <c r="A18" s="4">
        <v>17</v>
      </c>
      <c r="B18" s="3" t="s">
        <v>8</v>
      </c>
      <c r="C18" s="3" t="s">
        <v>13</v>
      </c>
      <c r="D18" s="3">
        <v>2</v>
      </c>
      <c r="E18" s="24">
        <v>12.531333333333334</v>
      </c>
      <c r="F18" s="24">
        <v>16.793600000000001</v>
      </c>
      <c r="G18" s="8">
        <v>16.61</v>
      </c>
      <c r="H18" s="8">
        <v>3.1518000000000002</v>
      </c>
      <c r="I18" s="8">
        <f t="shared" si="11"/>
        <v>3.1518000000000002E-3</v>
      </c>
      <c r="J18" s="8">
        <v>10.89</v>
      </c>
      <c r="K18" s="8">
        <v>9.3000000000000007</v>
      </c>
      <c r="L18" s="8">
        <v>0.73340000000000005</v>
      </c>
      <c r="M18" s="8">
        <f t="shared" si="12"/>
        <v>12.680665394055087</v>
      </c>
      <c r="N18" s="16">
        <f t="shared" si="13"/>
        <v>0.85878774193548391</v>
      </c>
      <c r="O18" s="16">
        <f t="shared" si="14"/>
        <v>8.5878774193548393E-4</v>
      </c>
      <c r="P18" s="16">
        <f t="shared" si="15"/>
        <v>4.0105877419354838</v>
      </c>
      <c r="Q18" s="18">
        <f t="shared" si="16"/>
        <v>4010.5877419354838</v>
      </c>
      <c r="R18" s="16">
        <f t="shared" si="0"/>
        <v>4.0105877419354839E-3</v>
      </c>
      <c r="S18" s="18">
        <v>33</v>
      </c>
      <c r="T18" s="18">
        <f t="shared" si="17"/>
        <v>22</v>
      </c>
      <c r="U18" s="8">
        <v>1</v>
      </c>
      <c r="V18" s="17">
        <f t="shared" si="1"/>
        <v>0.27247532899786914</v>
      </c>
      <c r="W18" s="18">
        <v>2586</v>
      </c>
      <c r="X18" s="19">
        <f t="shared" si="18"/>
        <v>2.5859999999999999</v>
      </c>
      <c r="Y18" s="17">
        <f t="shared" si="2"/>
        <v>1.5508846643215328</v>
      </c>
      <c r="Z18" s="21">
        <v>1220</v>
      </c>
      <c r="AA18" s="21">
        <v>1620</v>
      </c>
      <c r="AB18" s="31">
        <f t="shared" si="3"/>
        <v>1305.6520587200557</v>
      </c>
      <c r="AC18" s="23">
        <f t="shared" si="4"/>
        <v>3.8451960000000001</v>
      </c>
      <c r="AD18" s="25">
        <f t="shared" si="5"/>
        <v>1.3912361419354839</v>
      </c>
      <c r="AE18" s="23">
        <f t="shared" si="6"/>
        <v>5.2364321419354845</v>
      </c>
      <c r="AF18" s="22">
        <f t="shared" si="7"/>
        <v>0.36181150243979343</v>
      </c>
      <c r="AG18" s="21">
        <v>92.727477580645157</v>
      </c>
      <c r="AH18" s="21">
        <v>230</v>
      </c>
      <c r="AI18" s="21">
        <f t="shared" si="8"/>
        <v>122.12166295792701</v>
      </c>
      <c r="AJ18" s="22">
        <f t="shared" si="9"/>
        <v>0.29225846383867743</v>
      </c>
      <c r="AK18" s="25">
        <f t="shared" si="10"/>
        <v>0.1975211806451613</v>
      </c>
      <c r="AL18" s="22">
        <f t="shared" si="19"/>
        <v>0.48977964448383871</v>
      </c>
      <c r="AM18" s="23">
        <f t="shared" si="20"/>
        <v>0.67584417590790535</v>
      </c>
    </row>
    <row r="19" spans="1:39" s="5" customFormat="1" x14ac:dyDescent="0.2">
      <c r="A19" s="4">
        <v>18</v>
      </c>
      <c r="B19" s="3" t="s">
        <v>8</v>
      </c>
      <c r="C19" s="3" t="s">
        <v>13</v>
      </c>
      <c r="D19" s="3">
        <v>3</v>
      </c>
      <c r="E19" s="24">
        <v>12.531333333333334</v>
      </c>
      <c r="F19" s="24">
        <v>16.793600000000001</v>
      </c>
      <c r="G19" s="8">
        <v>16.78</v>
      </c>
      <c r="H19" s="8">
        <v>3.1606000000000001</v>
      </c>
      <c r="I19" s="8">
        <f t="shared" si="11"/>
        <v>3.1606E-3</v>
      </c>
      <c r="J19" s="8">
        <v>12.12</v>
      </c>
      <c r="K19" s="8">
        <v>9.77</v>
      </c>
      <c r="L19" s="8">
        <v>0.7994</v>
      </c>
      <c r="M19" s="8">
        <f t="shared" si="12"/>
        <v>12.221666249687265</v>
      </c>
      <c r="N19" s="16">
        <f t="shared" si="13"/>
        <v>0.99168147389969286</v>
      </c>
      <c r="O19" s="16">
        <f t="shared" si="14"/>
        <v>9.9168147389969282E-4</v>
      </c>
      <c r="P19" s="16">
        <f t="shared" si="15"/>
        <v>4.1522814738996932</v>
      </c>
      <c r="Q19" s="18">
        <f t="shared" si="16"/>
        <v>4152.2814738996931</v>
      </c>
      <c r="R19" s="16">
        <f t="shared" si="0"/>
        <v>4.1522814738996928E-3</v>
      </c>
      <c r="S19" s="18">
        <v>46</v>
      </c>
      <c r="T19" s="18">
        <f t="shared" si="17"/>
        <v>30.666666666666664</v>
      </c>
      <c r="U19" s="8">
        <v>1</v>
      </c>
      <c r="V19" s="17">
        <f t="shared" si="1"/>
        <v>0.31376367585258902</v>
      </c>
      <c r="W19" s="18">
        <v>2598</v>
      </c>
      <c r="X19" s="19">
        <f t="shared" si="18"/>
        <v>2.5979999999999999</v>
      </c>
      <c r="Y19" s="17">
        <f t="shared" si="2"/>
        <v>1.5982607674748628</v>
      </c>
      <c r="Z19" s="21">
        <v>1160</v>
      </c>
      <c r="AA19" s="21">
        <v>1460</v>
      </c>
      <c r="AB19" s="31">
        <f t="shared" si="3"/>
        <v>1231.6484284699757</v>
      </c>
      <c r="AC19" s="23">
        <f t="shared" si="4"/>
        <v>3.666296</v>
      </c>
      <c r="AD19" s="25">
        <f t="shared" si="5"/>
        <v>1.4478549518935515</v>
      </c>
      <c r="AE19" s="23">
        <f t="shared" si="6"/>
        <v>5.1141509518935511</v>
      </c>
      <c r="AF19" s="22">
        <f t="shared" si="7"/>
        <v>0.39490945409032752</v>
      </c>
      <c r="AG19" s="21">
        <v>93.825430111821078</v>
      </c>
      <c r="AH19" s="21">
        <v>210</v>
      </c>
      <c r="AI19" s="21">
        <f t="shared" si="8"/>
        <v>121.57118131403237</v>
      </c>
      <c r="AJ19" s="22">
        <f t="shared" si="9"/>
        <v>0.29654465441142169</v>
      </c>
      <c r="AK19" s="25">
        <f t="shared" si="10"/>
        <v>0.2082531095189355</v>
      </c>
      <c r="AL19" s="22">
        <f t="shared" si="19"/>
        <v>0.50479776393035714</v>
      </c>
      <c r="AM19" s="23">
        <f t="shared" si="20"/>
        <v>0.70226559953432244</v>
      </c>
    </row>
    <row r="20" spans="1:39" s="5" customFormat="1" x14ac:dyDescent="0.2">
      <c r="A20" s="4">
        <v>19</v>
      </c>
      <c r="B20" s="3" t="s">
        <v>8</v>
      </c>
      <c r="C20" s="3" t="s">
        <v>13</v>
      </c>
      <c r="D20" s="3">
        <v>4</v>
      </c>
      <c r="E20" s="24">
        <v>12.531333333333334</v>
      </c>
      <c r="F20" s="24">
        <v>16.793600000000001</v>
      </c>
      <c r="G20" s="8">
        <v>17.420000000000002</v>
      </c>
      <c r="H20" s="8">
        <v>3.2778999999999998</v>
      </c>
      <c r="I20" s="8">
        <f t="shared" si="11"/>
        <v>3.2778999999999998E-3</v>
      </c>
      <c r="J20" s="8">
        <v>11.3</v>
      </c>
      <c r="K20" s="8">
        <v>8.8699999999999992</v>
      </c>
      <c r="L20" s="8">
        <v>0.80110000000000003</v>
      </c>
      <c r="M20" s="8">
        <f t="shared" si="12"/>
        <v>11.072275621021095</v>
      </c>
      <c r="N20" s="16">
        <f t="shared" si="13"/>
        <v>1.0205670800450959</v>
      </c>
      <c r="O20" s="16">
        <f t="shared" si="14"/>
        <v>1.020567080045096E-3</v>
      </c>
      <c r="P20" s="16">
        <f t="shared" si="15"/>
        <v>4.2984670800450955</v>
      </c>
      <c r="Q20" s="18">
        <f t="shared" si="16"/>
        <v>4298.4670800450958</v>
      </c>
      <c r="R20" s="16">
        <f t="shared" si="0"/>
        <v>4.2984670800450958E-3</v>
      </c>
      <c r="S20" s="18">
        <v>52</v>
      </c>
      <c r="T20" s="18">
        <f t="shared" si="17"/>
        <v>34.666666666666671</v>
      </c>
      <c r="U20" s="8">
        <v>2</v>
      </c>
      <c r="V20" s="17">
        <f t="shared" si="1"/>
        <v>0.31134783856893011</v>
      </c>
      <c r="W20" s="18">
        <v>2560</v>
      </c>
      <c r="X20" s="19">
        <f t="shared" si="18"/>
        <v>2.56</v>
      </c>
      <c r="Y20" s="17">
        <f t="shared" si="2"/>
        <v>1.6790887031426154</v>
      </c>
      <c r="Z20" s="21">
        <v>1260</v>
      </c>
      <c r="AA20" s="21">
        <v>1480</v>
      </c>
      <c r="AB20" s="31">
        <f t="shared" si="3"/>
        <v>1312.2336808515388</v>
      </c>
      <c r="AC20" s="23">
        <f t="shared" si="4"/>
        <v>4.1301540000000001</v>
      </c>
      <c r="AD20" s="25">
        <f t="shared" si="5"/>
        <v>1.510439278466742</v>
      </c>
      <c r="AE20" s="23">
        <f t="shared" si="6"/>
        <v>5.6405932784667421</v>
      </c>
      <c r="AF20" s="22">
        <f t="shared" si="7"/>
        <v>0.36571015958890202</v>
      </c>
      <c r="AG20" s="21">
        <v>86.580308862876251</v>
      </c>
      <c r="AH20" s="21">
        <v>230</v>
      </c>
      <c r="AI20" s="21">
        <f t="shared" si="8"/>
        <v>120.63184692961617</v>
      </c>
      <c r="AJ20" s="22">
        <f t="shared" si="9"/>
        <v>0.28380159442162206</v>
      </c>
      <c r="AK20" s="25">
        <f t="shared" si="10"/>
        <v>0.23473042841037209</v>
      </c>
      <c r="AL20" s="22">
        <f t="shared" si="19"/>
        <v>0.51853202283199418</v>
      </c>
      <c r="AM20" s="23">
        <f t="shared" si="20"/>
        <v>0.82709340970668144</v>
      </c>
    </row>
    <row r="21" spans="1:39" s="5" customFormat="1" x14ac:dyDescent="0.2">
      <c r="A21" s="4">
        <v>20</v>
      </c>
      <c r="B21" s="3" t="s">
        <v>8</v>
      </c>
      <c r="C21" s="3" t="s">
        <v>13</v>
      </c>
      <c r="D21" s="3">
        <v>5</v>
      </c>
      <c r="E21" s="24">
        <v>12.531333333333334</v>
      </c>
      <c r="F21" s="24">
        <v>16.793600000000001</v>
      </c>
      <c r="G21" s="8">
        <v>16.8</v>
      </c>
      <c r="H21" s="8">
        <v>3.2621000000000002</v>
      </c>
      <c r="I21" s="8">
        <f t="shared" si="11"/>
        <v>3.2621000000000004E-3</v>
      </c>
      <c r="J21" s="8">
        <v>10.7</v>
      </c>
      <c r="K21" s="8">
        <v>8.4600000000000009</v>
      </c>
      <c r="L21" s="8">
        <v>0.69889999999999997</v>
      </c>
      <c r="M21" s="8">
        <f t="shared" si="12"/>
        <v>12.104736013735872</v>
      </c>
      <c r="N21" s="16">
        <f t="shared" si="13"/>
        <v>0.88395153664302584</v>
      </c>
      <c r="O21" s="16">
        <f t="shared" si="14"/>
        <v>8.8395153664302581E-4</v>
      </c>
      <c r="P21" s="16">
        <f t="shared" si="15"/>
        <v>4.1460515366430259</v>
      </c>
      <c r="Q21" s="18">
        <f t="shared" si="16"/>
        <v>4146.0515366430263</v>
      </c>
      <c r="R21" s="16">
        <f t="shared" si="0"/>
        <v>4.1460515366430256E-3</v>
      </c>
      <c r="S21" s="18">
        <v>33</v>
      </c>
      <c r="T21" s="18">
        <f t="shared" si="17"/>
        <v>22</v>
      </c>
      <c r="U21" s="8">
        <v>0</v>
      </c>
      <c r="V21" s="17">
        <f t="shared" si="1"/>
        <v>0.27097622287576278</v>
      </c>
      <c r="W21" s="18">
        <v>2572</v>
      </c>
      <c r="X21" s="19">
        <f t="shared" si="18"/>
        <v>2.5720000000000001</v>
      </c>
      <c r="Y21" s="17">
        <f t="shared" si="2"/>
        <v>1.6119951542157955</v>
      </c>
      <c r="Z21" s="21">
        <v>1260</v>
      </c>
      <c r="AA21" s="21">
        <v>1530</v>
      </c>
      <c r="AB21" s="31">
        <f t="shared" si="3"/>
        <v>1317.5648693182579</v>
      </c>
      <c r="AC21" s="23">
        <f t="shared" si="4"/>
        <v>4.110246000000001</v>
      </c>
      <c r="AD21" s="25">
        <f t="shared" si="5"/>
        <v>1.3524458510638295</v>
      </c>
      <c r="AE21" s="23">
        <f t="shared" si="6"/>
        <v>5.4626918510638305</v>
      </c>
      <c r="AF21" s="22">
        <f t="shared" si="7"/>
        <v>0.32904255634914048</v>
      </c>
      <c r="AG21" s="21">
        <v>88.801344072948311</v>
      </c>
      <c r="AH21" s="21">
        <v>220</v>
      </c>
      <c r="AI21" s="21">
        <f t="shared" si="8"/>
        <v>116.77331993654751</v>
      </c>
      <c r="AJ21" s="22">
        <f t="shared" si="9"/>
        <v>0.28967886450036473</v>
      </c>
      <c r="AK21" s="25">
        <f t="shared" si="10"/>
        <v>0.19446933806146569</v>
      </c>
      <c r="AL21" s="22">
        <f t="shared" si="19"/>
        <v>0.48414820256183044</v>
      </c>
      <c r="AM21" s="23">
        <f t="shared" si="20"/>
        <v>0.6713273279253027</v>
      </c>
    </row>
    <row r="22" spans="1:39" s="5" customFormat="1" x14ac:dyDescent="0.2">
      <c r="A22" s="4">
        <v>21</v>
      </c>
      <c r="B22" s="3" t="s">
        <v>8</v>
      </c>
      <c r="C22" s="3" t="s">
        <v>14</v>
      </c>
      <c r="D22" s="3">
        <v>1</v>
      </c>
      <c r="E22" s="24">
        <v>18.556000000000001</v>
      </c>
      <c r="F22" s="24">
        <v>18.805333333333333</v>
      </c>
      <c r="G22" s="8">
        <v>15.58</v>
      </c>
      <c r="H22" s="8">
        <v>2.9716</v>
      </c>
      <c r="I22" s="8">
        <f t="shared" si="11"/>
        <v>2.9716E-3</v>
      </c>
      <c r="J22" s="8">
        <v>10.76</v>
      </c>
      <c r="K22" s="8">
        <v>8.77</v>
      </c>
      <c r="L22" s="8">
        <v>0.76559999999999995</v>
      </c>
      <c r="M22" s="8">
        <f t="shared" si="12"/>
        <v>11.455067920585162</v>
      </c>
      <c r="N22" s="16">
        <f t="shared" si="13"/>
        <v>0.93932223489167621</v>
      </c>
      <c r="O22" s="16">
        <f t="shared" si="14"/>
        <v>9.3932223489167624E-4</v>
      </c>
      <c r="P22" s="16">
        <f t="shared" si="15"/>
        <v>3.9109222348916761</v>
      </c>
      <c r="Q22" s="18">
        <f t="shared" si="16"/>
        <v>3910.922234891676</v>
      </c>
      <c r="R22" s="16">
        <f t="shared" si="0"/>
        <v>3.9109222348916763E-3</v>
      </c>
      <c r="S22" s="18">
        <v>42</v>
      </c>
      <c r="T22" s="18">
        <f t="shared" si="17"/>
        <v>28.000000000000004</v>
      </c>
      <c r="U22" s="8">
        <v>1</v>
      </c>
      <c r="V22" s="17">
        <f t="shared" si="1"/>
        <v>0.3160998232910473</v>
      </c>
      <c r="W22" s="18">
        <v>2664</v>
      </c>
      <c r="X22" s="19">
        <f t="shared" si="18"/>
        <v>2.6640000000000001</v>
      </c>
      <c r="Y22" s="17">
        <f t="shared" si="2"/>
        <v>1.4680639019863648</v>
      </c>
      <c r="Z22" s="21">
        <v>1150</v>
      </c>
      <c r="AA22" s="21">
        <v>1440</v>
      </c>
      <c r="AB22" s="31">
        <f t="shared" si="3"/>
        <v>1219.6519725420035</v>
      </c>
      <c r="AC22" s="23">
        <f t="shared" si="4"/>
        <v>3.4173399999999998</v>
      </c>
      <c r="AD22" s="25">
        <f t="shared" si="5"/>
        <v>1.3526240182440137</v>
      </c>
      <c r="AE22" s="23">
        <f t="shared" si="6"/>
        <v>4.7699640182440133</v>
      </c>
      <c r="AF22" s="22">
        <f t="shared" si="7"/>
        <v>0.39581195264270275</v>
      </c>
      <c r="AG22" s="21">
        <v>104.3345822742475</v>
      </c>
      <c r="AH22" s="21">
        <v>300</v>
      </c>
      <c r="AI22" s="21">
        <f t="shared" si="8"/>
        <v>151.3293488358122</v>
      </c>
      <c r="AJ22" s="22">
        <f t="shared" si="9"/>
        <v>0.31004064468615383</v>
      </c>
      <c r="AK22" s="25">
        <f t="shared" si="10"/>
        <v>0.2817966704675029</v>
      </c>
      <c r="AL22" s="22">
        <f t="shared" si="19"/>
        <v>0.59183731515365667</v>
      </c>
      <c r="AM22" s="23">
        <f t="shared" si="20"/>
        <v>0.90890234973146311</v>
      </c>
    </row>
    <row r="23" spans="1:39" s="5" customFormat="1" x14ac:dyDescent="0.2">
      <c r="A23" s="4">
        <v>22</v>
      </c>
      <c r="B23" s="3" t="s">
        <v>8</v>
      </c>
      <c r="C23" s="3" t="s">
        <v>14</v>
      </c>
      <c r="D23" s="3">
        <v>2</v>
      </c>
      <c r="E23" s="24">
        <v>18.556000000000001</v>
      </c>
      <c r="F23" s="24">
        <v>18.805333333333333</v>
      </c>
      <c r="G23" s="8">
        <v>14.85</v>
      </c>
      <c r="H23" s="8">
        <v>2.8199000000000001</v>
      </c>
      <c r="I23" s="8">
        <f t="shared" si="11"/>
        <v>2.8199000000000002E-3</v>
      </c>
      <c r="J23" s="8">
        <v>9.31</v>
      </c>
      <c r="K23" s="8">
        <v>7.55</v>
      </c>
      <c r="L23" s="8">
        <v>0.72340000000000004</v>
      </c>
      <c r="M23" s="8">
        <f t="shared" si="12"/>
        <v>10.436826098977052</v>
      </c>
      <c r="N23" s="16">
        <f t="shared" si="13"/>
        <v>0.8920336423841061</v>
      </c>
      <c r="O23" s="16">
        <f t="shared" si="14"/>
        <v>8.9203364238410606E-4</v>
      </c>
      <c r="P23" s="16">
        <f t="shared" si="15"/>
        <v>3.7119336423841061</v>
      </c>
      <c r="Q23" s="18">
        <f t="shared" si="16"/>
        <v>3711.933642384106</v>
      </c>
      <c r="R23" s="16">
        <f t="shared" si="0"/>
        <v>3.7119336423841061E-3</v>
      </c>
      <c r="S23" s="18">
        <v>62</v>
      </c>
      <c r="T23" s="18">
        <f t="shared" si="17"/>
        <v>41.333333333333336</v>
      </c>
      <c r="U23" s="8">
        <v>0</v>
      </c>
      <c r="V23" s="17">
        <f t="shared" si="1"/>
        <v>0.31633520422146388</v>
      </c>
      <c r="W23" s="18">
        <v>2620</v>
      </c>
      <c r="X23" s="19">
        <f t="shared" si="18"/>
        <v>2.62</v>
      </c>
      <c r="Y23" s="17">
        <f t="shared" si="2"/>
        <v>1.4167685657954603</v>
      </c>
      <c r="Z23" s="21">
        <v>1150</v>
      </c>
      <c r="AA23" s="21">
        <v>1410</v>
      </c>
      <c r="AB23" s="31">
        <f t="shared" si="3"/>
        <v>1212.481921651731</v>
      </c>
      <c r="AC23" s="23">
        <f t="shared" si="4"/>
        <v>3.2428850000000002</v>
      </c>
      <c r="AD23" s="25">
        <f t="shared" si="5"/>
        <v>1.2577674357615896</v>
      </c>
      <c r="AE23" s="23">
        <f t="shared" si="6"/>
        <v>4.50065243576159</v>
      </c>
      <c r="AF23" s="22">
        <f t="shared" si="7"/>
        <v>0.38785446778457744</v>
      </c>
      <c r="AG23" s="21">
        <v>106.78490357142857</v>
      </c>
      <c r="AH23" s="21">
        <v>280</v>
      </c>
      <c r="AI23" s="21">
        <f t="shared" si="8"/>
        <v>148.41110389430165</v>
      </c>
      <c r="AJ23" s="22">
        <f t="shared" si="9"/>
        <v>0.30112274958107144</v>
      </c>
      <c r="AK23" s="25">
        <f t="shared" si="10"/>
        <v>0.24976941986754969</v>
      </c>
      <c r="AL23" s="22">
        <f t="shared" si="19"/>
        <v>0.55089216944862107</v>
      </c>
      <c r="AM23" s="23">
        <f t="shared" si="20"/>
        <v>0.82946047821041213</v>
      </c>
    </row>
    <row r="24" spans="1:39" s="5" customFormat="1" x14ac:dyDescent="0.2">
      <c r="A24" s="4">
        <v>23</v>
      </c>
      <c r="B24" s="3" t="s">
        <v>8</v>
      </c>
      <c r="C24" s="3" t="s">
        <v>14</v>
      </c>
      <c r="D24" s="3">
        <v>3</v>
      </c>
      <c r="E24" s="24">
        <v>18.556000000000001</v>
      </c>
      <c r="F24" s="24">
        <v>18.805333333333333</v>
      </c>
      <c r="G24" s="8">
        <v>15.8</v>
      </c>
      <c r="H24" s="8">
        <v>3.0352000000000001</v>
      </c>
      <c r="I24" s="8">
        <f t="shared" si="11"/>
        <v>3.0352000000000001E-3</v>
      </c>
      <c r="J24" s="8">
        <v>9.94</v>
      </c>
      <c r="K24" s="8">
        <v>8</v>
      </c>
      <c r="L24" s="8">
        <v>0.73199999999999998</v>
      </c>
      <c r="M24" s="8">
        <f t="shared" si="12"/>
        <v>10.928961748633879</v>
      </c>
      <c r="N24" s="16">
        <f t="shared" si="13"/>
        <v>0.90950999999999993</v>
      </c>
      <c r="O24" s="16">
        <f t="shared" si="14"/>
        <v>9.0950999999999988E-4</v>
      </c>
      <c r="P24" s="16">
        <f t="shared" si="15"/>
        <v>3.9447100000000002</v>
      </c>
      <c r="Q24" s="18">
        <f t="shared" si="16"/>
        <v>3944.71</v>
      </c>
      <c r="R24" s="16">
        <f t="shared" si="0"/>
        <v>3.9447100000000006E-3</v>
      </c>
      <c r="S24" s="18">
        <v>52</v>
      </c>
      <c r="T24" s="18">
        <f t="shared" si="17"/>
        <v>34.666666666666671</v>
      </c>
      <c r="U24" s="8">
        <v>1</v>
      </c>
      <c r="V24" s="17">
        <f t="shared" si="1"/>
        <v>0.29965405904059039</v>
      </c>
      <c r="W24" s="18">
        <v>2561</v>
      </c>
      <c r="X24" s="19">
        <f t="shared" si="18"/>
        <v>2.5609999999999999</v>
      </c>
      <c r="Y24" s="17">
        <f t="shared" si="2"/>
        <v>1.540300663803202</v>
      </c>
      <c r="Z24" s="21">
        <v>1190</v>
      </c>
      <c r="AA24" s="21">
        <v>1510</v>
      </c>
      <c r="AB24" s="31">
        <f t="shared" si="3"/>
        <v>1263.780632796834</v>
      </c>
      <c r="AC24" s="23">
        <f t="shared" si="4"/>
        <v>3.611888</v>
      </c>
      <c r="AD24" s="25">
        <f t="shared" si="5"/>
        <v>1.3733600999999998</v>
      </c>
      <c r="AE24" s="23">
        <f t="shared" si="6"/>
        <v>4.9852480999999997</v>
      </c>
      <c r="AF24" s="22">
        <f t="shared" si="7"/>
        <v>0.3802333018078079</v>
      </c>
      <c r="AG24" s="21">
        <v>99.70168081967212</v>
      </c>
      <c r="AH24" s="21">
        <v>310</v>
      </c>
      <c r="AI24" s="21">
        <f t="shared" si="8"/>
        <v>148.18900289853212</v>
      </c>
      <c r="AJ24" s="22">
        <f t="shared" si="9"/>
        <v>0.3026145416238688</v>
      </c>
      <c r="AK24" s="25">
        <f t="shared" si="10"/>
        <v>0.28194809999999998</v>
      </c>
      <c r="AL24" s="22">
        <f t="shared" si="19"/>
        <v>0.58456264162386873</v>
      </c>
      <c r="AM24" s="23">
        <f t="shared" si="20"/>
        <v>0.93170704384207703</v>
      </c>
    </row>
    <row r="25" spans="1:39" s="5" customFormat="1" x14ac:dyDescent="0.2">
      <c r="A25" s="4">
        <v>24</v>
      </c>
      <c r="B25" s="3" t="s">
        <v>8</v>
      </c>
      <c r="C25" s="3" t="s">
        <v>14</v>
      </c>
      <c r="D25" s="3">
        <v>4</v>
      </c>
      <c r="E25" s="24">
        <v>18.556000000000001</v>
      </c>
      <c r="F25" s="24">
        <v>18.805333333333333</v>
      </c>
      <c r="G25" s="8">
        <v>15.11</v>
      </c>
      <c r="H25" s="8">
        <v>2.8416000000000001</v>
      </c>
      <c r="I25" s="8">
        <f t="shared" si="11"/>
        <v>2.8416000000000001E-3</v>
      </c>
      <c r="J25" s="8">
        <v>11.44</v>
      </c>
      <c r="K25" s="8">
        <v>9.73</v>
      </c>
      <c r="L25" s="8">
        <v>0.81630000000000003</v>
      </c>
      <c r="M25" s="8">
        <f t="shared" si="12"/>
        <v>11.919637388215117</v>
      </c>
      <c r="N25" s="16">
        <f t="shared" si="13"/>
        <v>0.959760739979445</v>
      </c>
      <c r="O25" s="16">
        <f t="shared" si="14"/>
        <v>9.5976073997944495E-4</v>
      </c>
      <c r="P25" s="16">
        <f t="shared" si="15"/>
        <v>3.8013607399794451</v>
      </c>
      <c r="Q25" s="18">
        <f t="shared" si="16"/>
        <v>3801.360739979445</v>
      </c>
      <c r="R25" s="16">
        <f t="shared" si="0"/>
        <v>3.8013607399794451E-3</v>
      </c>
      <c r="S25" s="18">
        <v>20</v>
      </c>
      <c r="T25" s="18">
        <f t="shared" si="17"/>
        <v>13.333333333333334</v>
      </c>
      <c r="U25" s="8">
        <v>1</v>
      </c>
      <c r="V25" s="17">
        <f t="shared" si="1"/>
        <v>0.33775363878781145</v>
      </c>
      <c r="W25" s="18">
        <v>2594</v>
      </c>
      <c r="X25" s="19">
        <f t="shared" si="18"/>
        <v>2.5939999999999999</v>
      </c>
      <c r="Y25" s="17">
        <f t="shared" si="2"/>
        <v>1.4654436160290845</v>
      </c>
      <c r="Z25" s="21">
        <v>1350</v>
      </c>
      <c r="AA25" s="21">
        <v>1470</v>
      </c>
      <c r="AB25" s="31">
        <f t="shared" si="3"/>
        <v>1380.2973847197034</v>
      </c>
      <c r="AC25" s="23">
        <f t="shared" si="4"/>
        <v>3.83616</v>
      </c>
      <c r="AD25" s="25">
        <f t="shared" si="5"/>
        <v>1.4108482877697841</v>
      </c>
      <c r="AE25" s="23">
        <f t="shared" si="6"/>
        <v>5.2470082877697841</v>
      </c>
      <c r="AF25" s="22">
        <f t="shared" si="7"/>
        <v>0.36777618445783911</v>
      </c>
      <c r="AG25" s="21">
        <v>100.84297098360655</v>
      </c>
      <c r="AH25" s="21">
        <v>280</v>
      </c>
      <c r="AI25" s="21">
        <f t="shared" si="8"/>
        <v>146.07621626151257</v>
      </c>
      <c r="AJ25" s="22">
        <f t="shared" si="9"/>
        <v>0.28655538634701638</v>
      </c>
      <c r="AK25" s="25">
        <f t="shared" si="10"/>
        <v>0.26873300719424459</v>
      </c>
      <c r="AL25" s="22">
        <f t="shared" si="19"/>
        <v>0.55528839354126092</v>
      </c>
      <c r="AM25" s="23">
        <f t="shared" si="20"/>
        <v>0.93780476654105172</v>
      </c>
    </row>
    <row r="26" spans="1:39" s="5" customFormat="1" x14ac:dyDescent="0.2">
      <c r="A26" s="4">
        <v>25</v>
      </c>
      <c r="B26" s="6" t="s">
        <v>8</v>
      </c>
      <c r="C26" s="3" t="s">
        <v>14</v>
      </c>
      <c r="D26" s="6">
        <v>5</v>
      </c>
      <c r="E26" s="24">
        <v>18.556000000000001</v>
      </c>
      <c r="F26" s="24">
        <v>18.805333333333333</v>
      </c>
      <c r="G26" s="9">
        <v>16.309999999999999</v>
      </c>
      <c r="H26" s="9">
        <v>3.1002999999999998</v>
      </c>
      <c r="I26" s="8">
        <f t="shared" si="11"/>
        <v>3.1002999999999998E-3</v>
      </c>
      <c r="J26" s="9">
        <v>10.23</v>
      </c>
      <c r="K26" s="8">
        <v>8.35</v>
      </c>
      <c r="L26" s="9">
        <v>0.74760000000000004</v>
      </c>
      <c r="M26" s="8">
        <f t="shared" si="12"/>
        <v>11.169074371321562</v>
      </c>
      <c r="N26" s="16">
        <f t="shared" si="13"/>
        <v>0.91592191616766472</v>
      </c>
      <c r="O26" s="16">
        <f t="shared" si="14"/>
        <v>9.1592191616766472E-4</v>
      </c>
      <c r="P26" s="16">
        <f t="shared" si="15"/>
        <v>4.0162219161676642</v>
      </c>
      <c r="Q26" s="18">
        <f t="shared" si="16"/>
        <v>4016.2219161676644</v>
      </c>
      <c r="R26" s="16">
        <f t="shared" si="0"/>
        <v>4.0162219161676638E-3</v>
      </c>
      <c r="S26" s="18">
        <v>16</v>
      </c>
      <c r="T26" s="18">
        <f t="shared" si="17"/>
        <v>10.666666666666668</v>
      </c>
      <c r="U26" s="8">
        <v>0</v>
      </c>
      <c r="V26" s="17">
        <f t="shared" si="1"/>
        <v>0.2954300926257668</v>
      </c>
      <c r="W26" s="18">
        <v>2659</v>
      </c>
      <c r="X26" s="19">
        <f t="shared" si="18"/>
        <v>2.6589999999999998</v>
      </c>
      <c r="Y26" s="17">
        <f t="shared" si="2"/>
        <v>1.5104256924286064</v>
      </c>
      <c r="Z26" s="21">
        <v>1070</v>
      </c>
      <c r="AA26" s="21">
        <v>1450</v>
      </c>
      <c r="AB26" s="31">
        <f t="shared" si="3"/>
        <v>1156.6611296409208</v>
      </c>
      <c r="AC26" s="23">
        <f t="shared" si="4"/>
        <v>3.3173209999999997</v>
      </c>
      <c r="AD26" s="25">
        <f t="shared" si="5"/>
        <v>1.3280867784431138</v>
      </c>
      <c r="AE26" s="23">
        <f t="shared" si="6"/>
        <v>4.6454077784431131</v>
      </c>
      <c r="AF26" s="22">
        <f t="shared" si="7"/>
        <v>0.40034919094145965</v>
      </c>
      <c r="AG26" s="21">
        <v>100.46298571428569</v>
      </c>
      <c r="AH26" s="21">
        <v>360</v>
      </c>
      <c r="AI26" s="21">
        <f t="shared" si="8"/>
        <v>159.65185635015877</v>
      </c>
      <c r="AJ26" s="22">
        <f t="shared" si="9"/>
        <v>0.31146539460999995</v>
      </c>
      <c r="AK26" s="25">
        <f t="shared" si="10"/>
        <v>0.32973188982035928</v>
      </c>
      <c r="AL26" s="22">
        <f t="shared" si="19"/>
        <v>0.64119728443035928</v>
      </c>
      <c r="AM26" s="23">
        <f t="shared" si="20"/>
        <v>1.0586469493127211</v>
      </c>
    </row>
    <row r="27" spans="1:39" s="5" customFormat="1" x14ac:dyDescent="0.2">
      <c r="A27" s="4">
        <v>26</v>
      </c>
      <c r="B27" s="3" t="s">
        <v>8</v>
      </c>
      <c r="C27" s="3" t="s">
        <v>15</v>
      </c>
      <c r="D27" s="3">
        <v>1</v>
      </c>
      <c r="E27" s="24">
        <v>16.087333333333333</v>
      </c>
      <c r="F27" s="24">
        <v>17.755733333333335</v>
      </c>
      <c r="G27" s="8">
        <v>15.99</v>
      </c>
      <c r="H27" s="8">
        <v>2.9590000000000001</v>
      </c>
      <c r="I27" s="8">
        <f t="shared" si="11"/>
        <v>2.9590000000000003E-3</v>
      </c>
      <c r="J27" s="8">
        <v>12</v>
      </c>
      <c r="K27" s="8">
        <v>9.7799999999999994</v>
      </c>
      <c r="L27" s="8">
        <v>0.74260000000000004</v>
      </c>
      <c r="M27" s="8">
        <f t="shared" si="12"/>
        <v>13.169943441960678</v>
      </c>
      <c r="N27" s="16">
        <f t="shared" si="13"/>
        <v>0.91116564417177925</v>
      </c>
      <c r="O27" s="16">
        <f t="shared" si="14"/>
        <v>9.1116564417177931E-4</v>
      </c>
      <c r="P27" s="16">
        <f t="shared" si="15"/>
        <v>3.8701656441717791</v>
      </c>
      <c r="Q27" s="18">
        <f t="shared" si="16"/>
        <v>3870.1656441717791</v>
      </c>
      <c r="R27" s="16">
        <f t="shared" si="0"/>
        <v>3.8701656441717789E-3</v>
      </c>
      <c r="S27" s="18">
        <v>41</v>
      </c>
      <c r="T27" s="18">
        <f t="shared" si="17"/>
        <v>27.333333333333332</v>
      </c>
      <c r="U27" s="8">
        <v>0</v>
      </c>
      <c r="V27" s="17">
        <f t="shared" si="1"/>
        <v>0.30793026163290949</v>
      </c>
      <c r="W27" s="18">
        <v>2632</v>
      </c>
      <c r="X27" s="19">
        <f t="shared" si="18"/>
        <v>2.6320000000000001</v>
      </c>
      <c r="Y27" s="17">
        <f t="shared" si="2"/>
        <v>1.470427676357059</v>
      </c>
      <c r="Z27" s="21">
        <v>1370</v>
      </c>
      <c r="AA27" s="21">
        <v>1690</v>
      </c>
      <c r="AB27" s="31">
        <f t="shared" si="3"/>
        <v>1445.3386373976166</v>
      </c>
      <c r="AC27" s="23">
        <f t="shared" si="4"/>
        <v>4.0538300000000005</v>
      </c>
      <c r="AD27" s="25">
        <f t="shared" si="5"/>
        <v>1.539869938650307</v>
      </c>
      <c r="AE27" s="23">
        <f t="shared" si="6"/>
        <v>5.5936999386503077</v>
      </c>
      <c r="AF27" s="22">
        <f t="shared" si="7"/>
        <v>0.37985557821869859</v>
      </c>
      <c r="AG27" s="21">
        <v>135.03701626602563</v>
      </c>
      <c r="AH27" s="21">
        <v>420</v>
      </c>
      <c r="AI27" s="21">
        <f t="shared" si="8"/>
        <v>202.12677533876533</v>
      </c>
      <c r="AJ27" s="22">
        <f t="shared" si="9"/>
        <v>0.39957453113116986</v>
      </c>
      <c r="AK27" s="25">
        <f t="shared" si="10"/>
        <v>0.38268957055214731</v>
      </c>
      <c r="AL27" s="22">
        <f t="shared" si="19"/>
        <v>0.78226410168331717</v>
      </c>
      <c r="AM27" s="23">
        <f t="shared" si="20"/>
        <v>0.9577426505858061</v>
      </c>
    </row>
    <row r="28" spans="1:39" s="5" customFormat="1" x14ac:dyDescent="0.2">
      <c r="A28" s="4">
        <v>27</v>
      </c>
      <c r="B28" s="7" t="s">
        <v>8</v>
      </c>
      <c r="C28" s="3" t="s">
        <v>15</v>
      </c>
      <c r="D28" s="7">
        <v>2</v>
      </c>
      <c r="E28" s="24">
        <v>16.087333333333333</v>
      </c>
      <c r="F28" s="24">
        <v>17.755733333333335</v>
      </c>
      <c r="G28" s="10">
        <v>16.28</v>
      </c>
      <c r="H28" s="10">
        <v>3.113</v>
      </c>
      <c r="I28" s="8">
        <f t="shared" si="11"/>
        <v>3.1129999999999999E-3</v>
      </c>
      <c r="J28" s="10">
        <v>11.96</v>
      </c>
      <c r="K28" s="8">
        <v>9.7200000000000006</v>
      </c>
      <c r="L28" s="10">
        <v>0.84209999999999996</v>
      </c>
      <c r="M28" s="8">
        <f t="shared" si="12"/>
        <v>11.542572141075883</v>
      </c>
      <c r="N28" s="16">
        <f t="shared" si="13"/>
        <v>1.0361641975308642</v>
      </c>
      <c r="O28" s="16">
        <f t="shared" si="14"/>
        <v>1.0361641975308643E-3</v>
      </c>
      <c r="P28" s="16">
        <f t="shared" si="15"/>
        <v>4.1491641975308644</v>
      </c>
      <c r="Q28" s="18">
        <f t="shared" si="16"/>
        <v>4149.1641975308648</v>
      </c>
      <c r="R28" s="16">
        <f t="shared" si="0"/>
        <v>4.1491641975308644E-3</v>
      </c>
      <c r="S28" s="18">
        <v>42</v>
      </c>
      <c r="T28" s="18">
        <f t="shared" si="17"/>
        <v>28.000000000000004</v>
      </c>
      <c r="U28" s="8">
        <v>1</v>
      </c>
      <c r="V28" s="17">
        <f t="shared" si="1"/>
        <v>0.33285068985893485</v>
      </c>
      <c r="W28" s="18">
        <v>2638</v>
      </c>
      <c r="X28" s="19">
        <f t="shared" si="18"/>
        <v>2.6379999999999999</v>
      </c>
      <c r="Y28" s="17">
        <f t="shared" si="2"/>
        <v>1.5728446541057106</v>
      </c>
      <c r="Z28" s="21">
        <v>1370</v>
      </c>
      <c r="AA28" s="21">
        <v>1420</v>
      </c>
      <c r="AB28" s="31">
        <f t="shared" si="3"/>
        <v>1382.4864207368255</v>
      </c>
      <c r="AC28" s="23">
        <f t="shared" si="4"/>
        <v>4.2648099999999998</v>
      </c>
      <c r="AD28" s="25">
        <f t="shared" si="5"/>
        <v>1.4713531604938273</v>
      </c>
      <c r="AE28" s="23">
        <f t="shared" si="6"/>
        <v>5.7361631604938275</v>
      </c>
      <c r="AF28" s="22">
        <f t="shared" si="7"/>
        <v>0.34499852525524638</v>
      </c>
      <c r="AG28" s="21">
        <v>143.56597624584717</v>
      </c>
      <c r="AH28" s="21">
        <v>450</v>
      </c>
      <c r="AI28" s="21">
        <f t="shared" si="8"/>
        <v>220.09125921930166</v>
      </c>
      <c r="AJ28" s="22">
        <f t="shared" si="9"/>
        <v>0.4469208840533222</v>
      </c>
      <c r="AK28" s="25">
        <f t="shared" si="10"/>
        <v>0.46627388888888893</v>
      </c>
      <c r="AL28" s="22">
        <f t="shared" si="19"/>
        <v>0.91319477294221119</v>
      </c>
      <c r="AM28" s="23">
        <f t="shared" si="20"/>
        <v>1.0433029771624136</v>
      </c>
    </row>
    <row r="29" spans="1:39" s="5" customFormat="1" x14ac:dyDescent="0.2">
      <c r="A29" s="4">
        <v>28</v>
      </c>
      <c r="B29" s="3" t="s">
        <v>8</v>
      </c>
      <c r="C29" s="3" t="s">
        <v>15</v>
      </c>
      <c r="D29" s="3">
        <v>3</v>
      </c>
      <c r="E29" s="24">
        <v>16.087333333333333</v>
      </c>
      <c r="F29" s="24">
        <v>17.755733333333335</v>
      </c>
      <c r="G29" s="8">
        <v>16.420000000000002</v>
      </c>
      <c r="H29" s="8">
        <v>3.0811000000000002</v>
      </c>
      <c r="I29" s="8">
        <f t="shared" si="11"/>
        <v>3.0811000000000002E-3</v>
      </c>
      <c r="J29" s="8">
        <v>11.04</v>
      </c>
      <c r="K29" s="8">
        <v>9.01</v>
      </c>
      <c r="L29" s="8">
        <v>0.80410000000000004</v>
      </c>
      <c r="M29" s="8">
        <f t="shared" si="12"/>
        <v>11.20507399577167</v>
      </c>
      <c r="N29" s="16">
        <f t="shared" si="13"/>
        <v>0.98526792452830181</v>
      </c>
      <c r="O29" s="16">
        <f t="shared" si="14"/>
        <v>9.8526792452830175E-4</v>
      </c>
      <c r="P29" s="16">
        <f t="shared" si="15"/>
        <v>4.0663679245283024</v>
      </c>
      <c r="Q29" s="18">
        <f t="shared" si="16"/>
        <v>4066.3679245283024</v>
      </c>
      <c r="R29" s="16">
        <f t="shared" si="0"/>
        <v>4.0663679245283024E-3</v>
      </c>
      <c r="S29" s="18">
        <v>43</v>
      </c>
      <c r="T29" s="18">
        <f t="shared" si="17"/>
        <v>28.666666666666668</v>
      </c>
      <c r="U29" s="8">
        <v>0</v>
      </c>
      <c r="V29" s="17">
        <f t="shared" si="1"/>
        <v>0.31977797686809961</v>
      </c>
      <c r="W29" s="18">
        <v>2624</v>
      </c>
      <c r="X29" s="19">
        <f t="shared" si="18"/>
        <v>2.6240000000000001</v>
      </c>
      <c r="Y29" s="17">
        <f t="shared" si="2"/>
        <v>1.5496828980671884</v>
      </c>
      <c r="Z29" s="21">
        <v>1340</v>
      </c>
      <c r="AA29" s="21">
        <v>1580</v>
      </c>
      <c r="AB29" s="31">
        <f t="shared" si="3"/>
        <v>1398.1512313385222</v>
      </c>
      <c r="AC29" s="23">
        <f t="shared" si="4"/>
        <v>4.1286740000000002</v>
      </c>
      <c r="AD29" s="25">
        <f t="shared" si="5"/>
        <v>1.5567233207547169</v>
      </c>
      <c r="AE29" s="23">
        <f t="shared" si="6"/>
        <v>5.685397320754717</v>
      </c>
      <c r="AF29" s="22">
        <f t="shared" si="7"/>
        <v>0.37705164436686373</v>
      </c>
      <c r="AG29" s="21">
        <v>144.35609991749175</v>
      </c>
      <c r="AH29" s="21">
        <v>470</v>
      </c>
      <c r="AI29" s="21">
        <f t="shared" si="8"/>
        <v>223.25857394947758</v>
      </c>
      <c r="AJ29" s="22">
        <f t="shared" si="9"/>
        <v>0.44477557945578383</v>
      </c>
      <c r="AK29" s="25">
        <f t="shared" si="10"/>
        <v>0.46307592452830182</v>
      </c>
      <c r="AL29" s="22">
        <f t="shared" si="19"/>
        <v>0.90785150398408565</v>
      </c>
      <c r="AM29" s="23">
        <f t="shared" si="20"/>
        <v>1.0411451210853568</v>
      </c>
    </row>
    <row r="30" spans="1:39" s="5" customFormat="1" x14ac:dyDescent="0.2">
      <c r="A30" s="4">
        <v>29</v>
      </c>
      <c r="B30" s="3" t="s">
        <v>8</v>
      </c>
      <c r="C30" s="3" t="s">
        <v>15</v>
      </c>
      <c r="D30" s="3">
        <v>4</v>
      </c>
      <c r="E30" s="24">
        <v>16.087333333333333</v>
      </c>
      <c r="F30" s="24">
        <v>17.755733333333335</v>
      </c>
      <c r="G30" s="8">
        <v>15.84</v>
      </c>
      <c r="H30" s="8">
        <v>3.0920000000000001</v>
      </c>
      <c r="I30" s="8">
        <f t="shared" si="11"/>
        <v>3.0920000000000001E-3</v>
      </c>
      <c r="J30" s="8">
        <v>11.68</v>
      </c>
      <c r="K30" s="8">
        <v>9.43</v>
      </c>
      <c r="L30" s="8">
        <v>0.76649999999999996</v>
      </c>
      <c r="M30" s="8">
        <f t="shared" si="12"/>
        <v>12.302674494455317</v>
      </c>
      <c r="N30" s="16">
        <f t="shared" si="13"/>
        <v>0.9493870625662777</v>
      </c>
      <c r="O30" s="16">
        <f t="shared" si="14"/>
        <v>9.4938706256627768E-4</v>
      </c>
      <c r="P30" s="16">
        <f t="shared" si="15"/>
        <v>4.0413870625662778</v>
      </c>
      <c r="Q30" s="18">
        <f t="shared" si="16"/>
        <v>4041.3870625662776</v>
      </c>
      <c r="R30" s="16">
        <f t="shared" si="0"/>
        <v>4.0413870625662781E-3</v>
      </c>
      <c r="S30" s="18">
        <v>48</v>
      </c>
      <c r="T30" s="18">
        <f t="shared" si="17"/>
        <v>32</v>
      </c>
      <c r="U30" s="8">
        <v>2</v>
      </c>
      <c r="V30" s="17">
        <f t="shared" si="1"/>
        <v>0.30704626861781298</v>
      </c>
      <c r="W30" s="18">
        <v>2586</v>
      </c>
      <c r="X30" s="19">
        <f t="shared" si="18"/>
        <v>2.5859999999999999</v>
      </c>
      <c r="Y30" s="17">
        <f t="shared" si="2"/>
        <v>1.5627946877673156</v>
      </c>
      <c r="Z30" s="21">
        <v>1490</v>
      </c>
      <c r="AA30" s="21">
        <v>1580</v>
      </c>
      <c r="AB30" s="31">
        <f t="shared" si="3"/>
        <v>1511.1424529024712</v>
      </c>
      <c r="AC30" s="23">
        <f t="shared" si="4"/>
        <v>4.6070799999999998</v>
      </c>
      <c r="AD30" s="25">
        <f t="shared" si="5"/>
        <v>1.5000315588547186</v>
      </c>
      <c r="AE30" s="23">
        <f t="shared" si="6"/>
        <v>6.1071115588547187</v>
      </c>
      <c r="AF30" s="22">
        <f t="shared" si="7"/>
        <v>0.32559268752761372</v>
      </c>
      <c r="AG30" s="21">
        <v>144.33095917207791</v>
      </c>
      <c r="AH30" s="21">
        <v>500</v>
      </c>
      <c r="AI30" s="21">
        <f t="shared" si="8"/>
        <v>227.8833585562061</v>
      </c>
      <c r="AJ30" s="22">
        <f t="shared" si="9"/>
        <v>0.4462713257600649</v>
      </c>
      <c r="AK30" s="25">
        <f t="shared" si="10"/>
        <v>0.47469353128313885</v>
      </c>
      <c r="AL30" s="22">
        <f t="shared" si="19"/>
        <v>0.92096485704320374</v>
      </c>
      <c r="AM30" s="23">
        <f t="shared" si="20"/>
        <v>1.0636881732759029</v>
      </c>
    </row>
    <row r="31" spans="1:39" s="5" customFormat="1" x14ac:dyDescent="0.2">
      <c r="A31" s="4">
        <v>30</v>
      </c>
      <c r="B31" s="3" t="s">
        <v>8</v>
      </c>
      <c r="C31" s="3" t="s">
        <v>15</v>
      </c>
      <c r="D31" s="3">
        <v>5</v>
      </c>
      <c r="E31" s="24">
        <v>16.087333333333333</v>
      </c>
      <c r="F31" s="24">
        <v>17.755733333333335</v>
      </c>
      <c r="G31" s="8">
        <v>16.2</v>
      </c>
      <c r="H31" s="8">
        <v>3.1810999999999998</v>
      </c>
      <c r="I31" s="8">
        <f t="shared" si="11"/>
        <v>3.1810999999999996E-3</v>
      </c>
      <c r="J31" s="8">
        <v>12.06</v>
      </c>
      <c r="K31" s="8">
        <v>9.75</v>
      </c>
      <c r="L31" s="8">
        <v>0.80310000000000004</v>
      </c>
      <c r="M31" s="8">
        <f t="shared" si="12"/>
        <v>12.140455734030631</v>
      </c>
      <c r="N31" s="16">
        <f t="shared" si="13"/>
        <v>0.99337292307692315</v>
      </c>
      <c r="O31" s="16">
        <f t="shared" si="14"/>
        <v>9.9337292307692324E-4</v>
      </c>
      <c r="P31" s="16">
        <f t="shared" si="15"/>
        <v>4.1744729230769231</v>
      </c>
      <c r="Q31" s="18">
        <f t="shared" si="16"/>
        <v>4174.4729230769235</v>
      </c>
      <c r="R31" s="16">
        <f t="shared" si="0"/>
        <v>4.1744729230769233E-3</v>
      </c>
      <c r="S31" s="18">
        <v>51</v>
      </c>
      <c r="T31" s="18">
        <f t="shared" si="17"/>
        <v>34</v>
      </c>
      <c r="U31" s="8">
        <v>0</v>
      </c>
      <c r="V31" s="17">
        <f t="shared" si="1"/>
        <v>0.31227340324948077</v>
      </c>
      <c r="W31" s="18">
        <v>2591</v>
      </c>
      <c r="X31" s="19">
        <f t="shared" si="18"/>
        <v>2.5910000000000002</v>
      </c>
      <c r="Y31" s="17">
        <f t="shared" si="2"/>
        <v>1.6111435442211204</v>
      </c>
      <c r="Z31" s="21">
        <v>1360</v>
      </c>
      <c r="AA31" s="21">
        <v>1570</v>
      </c>
      <c r="AB31" s="31">
        <f t="shared" si="3"/>
        <v>1409.9723720072407</v>
      </c>
      <c r="AC31" s="23">
        <f t="shared" si="4"/>
        <v>4.3262959999999993</v>
      </c>
      <c r="AD31" s="25">
        <f t="shared" si="5"/>
        <v>1.5595954892307695</v>
      </c>
      <c r="AE31" s="23">
        <f t="shared" si="6"/>
        <v>5.8858914892307688</v>
      </c>
      <c r="AF31" s="22">
        <f t="shared" si="7"/>
        <v>0.36049209051594477</v>
      </c>
      <c r="AG31" s="21">
        <v>142.49531410891089</v>
      </c>
      <c r="AH31" s="21">
        <v>460</v>
      </c>
      <c r="AI31" s="21">
        <f t="shared" si="8"/>
        <v>218.04989638220439</v>
      </c>
      <c r="AJ31" s="22">
        <f t="shared" si="9"/>
        <v>0.45329184371185638</v>
      </c>
      <c r="AK31" s="25">
        <f t="shared" si="10"/>
        <v>0.45695154461538467</v>
      </c>
      <c r="AL31" s="22">
        <f t="shared" si="19"/>
        <v>0.91024338832724105</v>
      </c>
      <c r="AM31" s="23">
        <f t="shared" si="20"/>
        <v>1.0080736085466711</v>
      </c>
    </row>
    <row r="32" spans="1:39" x14ac:dyDescent="0.2">
      <c r="A32" s="4">
        <v>31</v>
      </c>
      <c r="B32" s="12" t="s">
        <v>9</v>
      </c>
      <c r="C32" s="3" t="s">
        <v>10</v>
      </c>
      <c r="D32" s="3">
        <v>1</v>
      </c>
      <c r="E32" s="24">
        <v>20.213999999999999</v>
      </c>
      <c r="F32" s="24">
        <v>16.531200000000002</v>
      </c>
      <c r="G32" s="8">
        <v>16.37</v>
      </c>
      <c r="H32" s="8">
        <v>3.1821999999999999</v>
      </c>
      <c r="I32" s="8">
        <f t="shared" si="11"/>
        <v>3.1822E-3</v>
      </c>
      <c r="J32" s="8">
        <v>11.68</v>
      </c>
      <c r="K32" s="8">
        <v>10.24</v>
      </c>
      <c r="L32" s="8">
        <v>0.8458</v>
      </c>
      <c r="M32" s="8">
        <f t="shared" si="12"/>
        <v>12.106881059352093</v>
      </c>
      <c r="N32" s="16">
        <f t="shared" si="13"/>
        <v>0.96474062500000002</v>
      </c>
      <c r="O32" s="16">
        <f t="shared" si="14"/>
        <v>9.6474062500000006E-4</v>
      </c>
      <c r="P32" s="16">
        <f t="shared" si="15"/>
        <v>4.146940625</v>
      </c>
      <c r="Q32" s="18">
        <f t="shared" si="16"/>
        <v>4146.9406250000002</v>
      </c>
      <c r="R32" s="16">
        <f t="shared" si="0"/>
        <v>4.1469406249999997E-3</v>
      </c>
      <c r="S32" s="18"/>
      <c r="T32" s="18">
        <v>0</v>
      </c>
      <c r="U32" s="8">
        <v>1</v>
      </c>
      <c r="V32" s="17">
        <f t="shared" si="1"/>
        <v>0.30316781629061657</v>
      </c>
      <c r="W32" s="18">
        <v>2641</v>
      </c>
      <c r="X32" s="19">
        <f t="shared" si="18"/>
        <v>2.641</v>
      </c>
      <c r="Y32" s="17">
        <f t="shared" si="2"/>
        <v>1.5702160639909126</v>
      </c>
      <c r="Z32" s="21">
        <v>960</v>
      </c>
      <c r="AA32" s="21">
        <v>1160</v>
      </c>
      <c r="AB32" s="31">
        <f t="shared" si="3"/>
        <v>1006.5278243524406</v>
      </c>
      <c r="AC32" s="23">
        <f t="shared" si="4"/>
        <v>3.0549119999999998</v>
      </c>
      <c r="AD32" s="25">
        <f t="shared" si="5"/>
        <v>1.119099125</v>
      </c>
      <c r="AE32" s="23">
        <f t="shared" si="6"/>
        <v>4.1740111249999998</v>
      </c>
      <c r="AF32" s="22">
        <f t="shared" si="7"/>
        <v>0.36632777801782834</v>
      </c>
      <c r="AG32" s="21">
        <v>151.31303920265779</v>
      </c>
      <c r="AH32" s="21">
        <v>570</v>
      </c>
      <c r="AI32" s="21">
        <f t="shared" si="8"/>
        <v>248.71600605583734</v>
      </c>
      <c r="AJ32" s="22">
        <f t="shared" si="9"/>
        <v>0.48150835335069764</v>
      </c>
      <c r="AK32" s="25">
        <f t="shared" si="10"/>
        <v>0.54990215625000005</v>
      </c>
      <c r="AL32" s="22">
        <f t="shared" si="19"/>
        <v>1.0314105096006978</v>
      </c>
      <c r="AM32" s="23">
        <f t="shared" si="20"/>
        <v>1.142040740151997</v>
      </c>
    </row>
    <row r="33" spans="1:39" x14ac:dyDescent="0.2">
      <c r="A33" s="4">
        <v>32</v>
      </c>
      <c r="B33" s="12" t="s">
        <v>9</v>
      </c>
      <c r="C33" s="3" t="s">
        <v>10</v>
      </c>
      <c r="D33" s="3">
        <v>2</v>
      </c>
      <c r="E33" s="24">
        <v>20.213999999999999</v>
      </c>
      <c r="F33" s="24">
        <v>16.531200000000002</v>
      </c>
      <c r="G33" s="8">
        <v>17.45</v>
      </c>
      <c r="H33" s="8">
        <v>3.2286999999999999</v>
      </c>
      <c r="I33" s="8">
        <f t="shared" si="11"/>
        <v>3.2286999999999997E-3</v>
      </c>
      <c r="J33" s="8">
        <v>10</v>
      </c>
      <c r="K33" s="8">
        <v>8.31</v>
      </c>
      <c r="L33" s="8">
        <v>0.71840000000000004</v>
      </c>
      <c r="M33" s="8">
        <f t="shared" si="12"/>
        <v>11.567371937639198</v>
      </c>
      <c r="N33" s="16">
        <f t="shared" si="13"/>
        <v>0.86450060168471721</v>
      </c>
      <c r="O33" s="16">
        <f t="shared" si="14"/>
        <v>8.6450060168471717E-4</v>
      </c>
      <c r="P33" s="16">
        <f t="shared" si="15"/>
        <v>4.0932006016847176</v>
      </c>
      <c r="Q33" s="18">
        <f t="shared" si="16"/>
        <v>4093.2006016847176</v>
      </c>
      <c r="R33" s="16">
        <f t="shared" si="0"/>
        <v>4.0932006016847176E-3</v>
      </c>
      <c r="S33" s="18"/>
      <c r="T33" s="18">
        <v>0</v>
      </c>
      <c r="U33" s="8">
        <v>2</v>
      </c>
      <c r="V33" s="17">
        <f t="shared" si="1"/>
        <v>0.26775501027804294</v>
      </c>
      <c r="W33" s="18">
        <v>2570</v>
      </c>
      <c r="X33" s="19">
        <f t="shared" si="18"/>
        <v>2.57</v>
      </c>
      <c r="Y33" s="17">
        <f t="shared" si="2"/>
        <v>1.5926850590212909</v>
      </c>
      <c r="Z33" s="21">
        <v>930</v>
      </c>
      <c r="AA33" s="21">
        <v>1150</v>
      </c>
      <c r="AB33" s="31">
        <f t="shared" si="3"/>
        <v>976.46489407148943</v>
      </c>
      <c r="AC33" s="23">
        <f t="shared" si="4"/>
        <v>3.0026909999999996</v>
      </c>
      <c r="AD33" s="25">
        <f t="shared" si="5"/>
        <v>0.99417569193742472</v>
      </c>
      <c r="AE33" s="23">
        <f t="shared" si="6"/>
        <v>3.9968666919374245</v>
      </c>
      <c r="AF33" s="22">
        <f t="shared" si="7"/>
        <v>0.33109490518252621</v>
      </c>
      <c r="AG33" s="21">
        <v>151.43551374999998</v>
      </c>
      <c r="AH33" s="21">
        <v>500</v>
      </c>
      <c r="AI33" s="21">
        <f t="shared" si="8"/>
        <v>225.05374979858829</v>
      </c>
      <c r="AJ33" s="22">
        <f t="shared" si="9"/>
        <v>0.48893984324462492</v>
      </c>
      <c r="AK33" s="25">
        <f t="shared" si="10"/>
        <v>0.4322503008423586</v>
      </c>
      <c r="AL33" s="22">
        <f t="shared" si="19"/>
        <v>0.92119014408698352</v>
      </c>
      <c r="AM33" s="23">
        <f t="shared" si="20"/>
        <v>0.88405620203485125</v>
      </c>
    </row>
    <row r="34" spans="1:39" x14ac:dyDescent="0.2">
      <c r="A34" s="4">
        <v>33</v>
      </c>
      <c r="B34" s="12" t="s">
        <v>9</v>
      </c>
      <c r="C34" s="3" t="s">
        <v>10</v>
      </c>
      <c r="D34" s="3">
        <v>3</v>
      </c>
      <c r="E34" s="24">
        <v>20.213999999999999</v>
      </c>
      <c r="F34" s="24">
        <v>16.531200000000002</v>
      </c>
      <c r="G34" s="8">
        <v>15.56</v>
      </c>
      <c r="H34" s="8">
        <v>2.9964</v>
      </c>
      <c r="I34" s="8">
        <f t="shared" si="11"/>
        <v>2.9963999999999998E-3</v>
      </c>
      <c r="J34" s="8">
        <v>12.2</v>
      </c>
      <c r="K34" s="8">
        <v>10.27</v>
      </c>
      <c r="L34" s="8">
        <v>0.73509999999999998</v>
      </c>
      <c r="M34" s="8">
        <f t="shared" si="12"/>
        <v>13.970888314515031</v>
      </c>
      <c r="N34" s="16">
        <f t="shared" si="13"/>
        <v>0.87324440116845181</v>
      </c>
      <c r="O34" s="16">
        <f t="shared" si="14"/>
        <v>8.7324440116845177E-4</v>
      </c>
      <c r="P34" s="16">
        <f t="shared" si="15"/>
        <v>3.8696444011684519</v>
      </c>
      <c r="Q34" s="18">
        <f t="shared" si="16"/>
        <v>3869.6444011684521</v>
      </c>
      <c r="R34" s="16">
        <f t="shared" ref="R34:R61" si="21">P34/1000</f>
        <v>3.869644401168452E-3</v>
      </c>
      <c r="S34" s="18"/>
      <c r="T34" s="18">
        <v>0</v>
      </c>
      <c r="U34" s="8">
        <v>2</v>
      </c>
      <c r="V34" s="17">
        <f t="shared" ref="V34:V61" si="22">N34/H34</f>
        <v>0.29143118447752364</v>
      </c>
      <c r="W34" s="18">
        <v>2650</v>
      </c>
      <c r="X34" s="19">
        <f t="shared" si="18"/>
        <v>2.65</v>
      </c>
      <c r="Y34" s="17">
        <f t="shared" ref="Y34:Y61" si="23">P34/X34</f>
        <v>1.460243170252246</v>
      </c>
      <c r="Z34" s="21">
        <v>890</v>
      </c>
      <c r="AA34" s="21">
        <v>1190</v>
      </c>
      <c r="AB34" s="31">
        <f t="shared" ref="AB34:AB61" si="24">AE34/R34</f>
        <v>957.69958507593901</v>
      </c>
      <c r="AC34" s="23">
        <f t="shared" ref="AC34:AC61" si="25">I34*Z34</f>
        <v>2.6667959999999997</v>
      </c>
      <c r="AD34" s="25">
        <f t="shared" ref="AD34:AD61" si="26">O34*AA34</f>
        <v>1.0391608373904575</v>
      </c>
      <c r="AE34" s="23">
        <f t="shared" ref="AE34:AE61" si="27">AC34+AD34</f>
        <v>3.705956837390457</v>
      </c>
      <c r="AF34" s="22">
        <f t="shared" ref="AF34:AF61" si="28">AD34/AC34</f>
        <v>0.38966641520028439</v>
      </c>
      <c r="AG34" s="21">
        <v>160.85358519417474</v>
      </c>
      <c r="AH34" s="21">
        <v>470</v>
      </c>
      <c r="AI34" s="21">
        <f t="shared" ref="AI34:AI61" si="29">AL34/R34</f>
        <v>230.61719856106993</v>
      </c>
      <c r="AJ34" s="22">
        <f t="shared" ref="AJ34:AJ61" si="30">I34*AG34</f>
        <v>0.48198168267582514</v>
      </c>
      <c r="AK34" s="25">
        <f t="shared" ref="AK34:AK61" si="31">O34*AH34</f>
        <v>0.41042486854917232</v>
      </c>
      <c r="AL34" s="22">
        <f t="shared" si="19"/>
        <v>0.89240655122499746</v>
      </c>
      <c r="AM34" s="23">
        <f t="shared" si="20"/>
        <v>0.85153623737443762</v>
      </c>
    </row>
    <row r="35" spans="1:39" x14ac:dyDescent="0.2">
      <c r="A35" s="4">
        <v>34</v>
      </c>
      <c r="B35" s="12" t="s">
        <v>9</v>
      </c>
      <c r="C35" s="3" t="s">
        <v>10</v>
      </c>
      <c r="D35" s="3">
        <v>4</v>
      </c>
      <c r="E35" s="24">
        <v>20.213999999999999</v>
      </c>
      <c r="F35" s="24">
        <v>16.531200000000002</v>
      </c>
      <c r="G35" s="8">
        <v>15.34</v>
      </c>
      <c r="H35" s="8">
        <v>2.8938999999999999</v>
      </c>
      <c r="I35" s="8">
        <f t="shared" si="11"/>
        <v>2.8939E-3</v>
      </c>
      <c r="J35" s="8">
        <v>11.28</v>
      </c>
      <c r="K35" s="8">
        <v>9.52</v>
      </c>
      <c r="L35" s="8">
        <v>0.73340000000000005</v>
      </c>
      <c r="M35" s="8">
        <f t="shared" si="12"/>
        <v>12.980638123806925</v>
      </c>
      <c r="N35" s="16">
        <f t="shared" si="13"/>
        <v>0.86898655462184882</v>
      </c>
      <c r="O35" s="16">
        <f t="shared" si="14"/>
        <v>8.6898655462184886E-4</v>
      </c>
      <c r="P35" s="16">
        <f t="shared" si="15"/>
        <v>3.7628865546218488</v>
      </c>
      <c r="Q35" s="18">
        <f t="shared" si="16"/>
        <v>3762.886554621849</v>
      </c>
      <c r="R35" s="16">
        <f t="shared" si="21"/>
        <v>3.7628865546218489E-3</v>
      </c>
      <c r="S35" s="18"/>
      <c r="T35" s="18">
        <v>0</v>
      </c>
      <c r="U35" s="8">
        <v>2</v>
      </c>
      <c r="V35" s="17">
        <f t="shared" si="22"/>
        <v>0.30028216407679909</v>
      </c>
      <c r="W35" s="18">
        <v>2621</v>
      </c>
      <c r="X35" s="19">
        <f t="shared" si="18"/>
        <v>2.621</v>
      </c>
      <c r="Y35" s="17">
        <f t="shared" si="23"/>
        <v>1.4356682772307703</v>
      </c>
      <c r="Z35" s="21">
        <v>970</v>
      </c>
      <c r="AA35" s="21">
        <v>1170</v>
      </c>
      <c r="AB35" s="31">
        <f t="shared" si="24"/>
        <v>1016.1872311061037</v>
      </c>
      <c r="AC35" s="23">
        <f t="shared" si="25"/>
        <v>2.807083</v>
      </c>
      <c r="AD35" s="25">
        <f t="shared" si="26"/>
        <v>1.0167142689075632</v>
      </c>
      <c r="AE35" s="23">
        <f t="shared" si="27"/>
        <v>3.8237972689075632</v>
      </c>
      <c r="AF35" s="22">
        <f t="shared" si="28"/>
        <v>0.36219601234005666</v>
      </c>
      <c r="AG35" s="21">
        <v>155.61437911290321</v>
      </c>
      <c r="AH35" s="21">
        <v>510</v>
      </c>
      <c r="AI35" s="21">
        <f t="shared" si="29"/>
        <v>237.4548319758652</v>
      </c>
      <c r="AJ35" s="22">
        <f t="shared" si="30"/>
        <v>0.45033245171483061</v>
      </c>
      <c r="AK35" s="25">
        <f t="shared" si="31"/>
        <v>0.44318314285714294</v>
      </c>
      <c r="AL35" s="22">
        <f t="shared" si="19"/>
        <v>0.89351559457197349</v>
      </c>
      <c r="AM35" s="23">
        <f t="shared" si="20"/>
        <v>0.98412437560192778</v>
      </c>
    </row>
    <row r="36" spans="1:39" x14ac:dyDescent="0.2">
      <c r="A36" s="4">
        <v>35</v>
      </c>
      <c r="B36" s="12" t="s">
        <v>9</v>
      </c>
      <c r="C36" s="3" t="s">
        <v>10</v>
      </c>
      <c r="D36" s="3">
        <v>5</v>
      </c>
      <c r="E36" s="24">
        <v>20.213999999999999</v>
      </c>
      <c r="F36" s="24">
        <v>16.531200000000002</v>
      </c>
      <c r="G36" s="8">
        <v>16.72</v>
      </c>
      <c r="H36" s="8">
        <v>3.1556999999999999</v>
      </c>
      <c r="I36" s="8">
        <f t="shared" si="11"/>
        <v>3.1557E-3</v>
      </c>
      <c r="J36" s="8">
        <v>12.5</v>
      </c>
      <c r="K36" s="8">
        <v>10.32</v>
      </c>
      <c r="L36" s="8">
        <v>0.81320000000000003</v>
      </c>
      <c r="M36" s="8">
        <f t="shared" si="12"/>
        <v>12.690605017215937</v>
      </c>
      <c r="N36" s="16">
        <f t="shared" si="13"/>
        <v>0.98498062015503873</v>
      </c>
      <c r="O36" s="16">
        <f t="shared" si="14"/>
        <v>9.8498062015503875E-4</v>
      </c>
      <c r="P36" s="16">
        <f t="shared" si="15"/>
        <v>4.140680620155039</v>
      </c>
      <c r="Q36" s="18">
        <f t="shared" si="16"/>
        <v>4140.6806201550389</v>
      </c>
      <c r="R36" s="16">
        <f t="shared" si="21"/>
        <v>4.1406806201550392E-3</v>
      </c>
      <c r="S36" s="18"/>
      <c r="T36" s="18">
        <v>0</v>
      </c>
      <c r="U36" s="8">
        <v>0</v>
      </c>
      <c r="V36" s="17">
        <f t="shared" si="22"/>
        <v>0.31212745829928029</v>
      </c>
      <c r="W36" s="18">
        <v>2561</v>
      </c>
      <c r="X36" s="19">
        <f t="shared" si="18"/>
        <v>2.5609999999999999</v>
      </c>
      <c r="Y36" s="17">
        <f t="shared" si="23"/>
        <v>1.6168217962339082</v>
      </c>
      <c r="Z36" s="21">
        <v>870</v>
      </c>
      <c r="AA36" s="21">
        <v>1130</v>
      </c>
      <c r="AB36" s="31">
        <f t="shared" si="24"/>
        <v>931.84851833144296</v>
      </c>
      <c r="AC36" s="23">
        <f t="shared" si="25"/>
        <v>2.7454589999999999</v>
      </c>
      <c r="AD36" s="25">
        <f t="shared" si="26"/>
        <v>1.1130281007751939</v>
      </c>
      <c r="AE36" s="23">
        <f t="shared" si="27"/>
        <v>3.8584871007751937</v>
      </c>
      <c r="AF36" s="22">
        <f t="shared" si="28"/>
        <v>0.40540692859561694</v>
      </c>
      <c r="AG36" s="21">
        <v>157.47185724299064</v>
      </c>
      <c r="AH36" s="21">
        <v>620</v>
      </c>
      <c r="AI36" s="21">
        <f t="shared" si="29"/>
        <v>267.4975507665107</v>
      </c>
      <c r="AJ36" s="22">
        <f t="shared" si="30"/>
        <v>0.49693393990170553</v>
      </c>
      <c r="AK36" s="25">
        <f t="shared" si="31"/>
        <v>0.61068798449612405</v>
      </c>
      <c r="AL36" s="22">
        <f t="shared" si="19"/>
        <v>1.1076219243978296</v>
      </c>
      <c r="AM36" s="23">
        <f t="shared" si="20"/>
        <v>1.2289118038846758</v>
      </c>
    </row>
    <row r="37" spans="1:39" x14ac:dyDescent="0.2">
      <c r="A37" s="4">
        <v>36</v>
      </c>
      <c r="B37" s="12" t="s">
        <v>9</v>
      </c>
      <c r="C37" s="3" t="s">
        <v>11</v>
      </c>
      <c r="D37" s="3">
        <v>1</v>
      </c>
      <c r="E37" s="24">
        <v>16.273333333333337</v>
      </c>
      <c r="F37" s="24">
        <v>15.918933333333335</v>
      </c>
      <c r="G37" s="8">
        <v>15.65</v>
      </c>
      <c r="H37" s="8">
        <v>3.1737000000000002</v>
      </c>
      <c r="I37" s="8">
        <f t="shared" si="11"/>
        <v>3.1737000000000002E-3</v>
      </c>
      <c r="J37" s="8">
        <v>11.26</v>
      </c>
      <c r="K37" s="8">
        <v>9.2899999999999991</v>
      </c>
      <c r="L37" s="8">
        <v>0.70750000000000002</v>
      </c>
      <c r="M37" s="8">
        <f t="shared" si="12"/>
        <v>13.130742049469964</v>
      </c>
      <c r="N37" s="16">
        <f t="shared" si="13"/>
        <v>0.8575296017222821</v>
      </c>
      <c r="O37" s="16">
        <f t="shared" si="14"/>
        <v>8.5752960172228213E-4</v>
      </c>
      <c r="P37" s="16">
        <f t="shared" si="15"/>
        <v>4.0312296017222824</v>
      </c>
      <c r="Q37" s="18">
        <f t="shared" si="16"/>
        <v>4031.2296017222825</v>
      </c>
      <c r="R37" s="16">
        <f t="shared" si="21"/>
        <v>4.0312296017222821E-3</v>
      </c>
      <c r="S37" s="18"/>
      <c r="T37" s="18">
        <v>0</v>
      </c>
      <c r="U37" s="8">
        <v>0</v>
      </c>
      <c r="V37" s="17">
        <f t="shared" si="22"/>
        <v>0.27019869607155123</v>
      </c>
      <c r="W37" s="18">
        <v>2545</v>
      </c>
      <c r="X37" s="19">
        <f t="shared" si="18"/>
        <v>2.5449999999999999</v>
      </c>
      <c r="Y37" s="17">
        <f t="shared" si="23"/>
        <v>1.583980197140386</v>
      </c>
      <c r="Z37" s="21">
        <v>880</v>
      </c>
      <c r="AA37" s="21">
        <v>1180</v>
      </c>
      <c r="AB37" s="31">
        <f t="shared" si="24"/>
        <v>943.81647932104249</v>
      </c>
      <c r="AC37" s="23">
        <f t="shared" si="25"/>
        <v>2.792856</v>
      </c>
      <c r="AD37" s="25">
        <f t="shared" si="26"/>
        <v>1.011884930032293</v>
      </c>
      <c r="AE37" s="23">
        <f t="shared" si="27"/>
        <v>3.8047409300322927</v>
      </c>
      <c r="AF37" s="22">
        <f t="shared" si="28"/>
        <v>0.36231188791412555</v>
      </c>
      <c r="AG37" s="21">
        <v>136.64012963836478</v>
      </c>
      <c r="AH37" s="21">
        <v>430</v>
      </c>
      <c r="AI37" s="21">
        <f t="shared" si="29"/>
        <v>199.04410997355484</v>
      </c>
      <c r="AJ37" s="22">
        <f t="shared" si="30"/>
        <v>0.43365477943327835</v>
      </c>
      <c r="AK37" s="25">
        <f t="shared" si="31"/>
        <v>0.36873772874058131</v>
      </c>
      <c r="AL37" s="22">
        <f t="shared" si="19"/>
        <v>0.80239250817385965</v>
      </c>
      <c r="AM37" s="23">
        <f t="shared" si="20"/>
        <v>0.85030246691265832</v>
      </c>
    </row>
    <row r="38" spans="1:39" x14ac:dyDescent="0.2">
      <c r="A38" s="4">
        <v>37</v>
      </c>
      <c r="B38" s="12" t="s">
        <v>9</v>
      </c>
      <c r="C38" s="3" t="s">
        <v>11</v>
      </c>
      <c r="D38" s="3">
        <v>2</v>
      </c>
      <c r="E38" s="24">
        <v>16.273333333333337</v>
      </c>
      <c r="F38" s="24">
        <v>15.918933333333335</v>
      </c>
      <c r="G38" s="8">
        <v>16.21</v>
      </c>
      <c r="H38" s="8">
        <v>3.1366000000000001</v>
      </c>
      <c r="I38" s="8">
        <f t="shared" si="11"/>
        <v>3.1366000000000002E-3</v>
      </c>
      <c r="J38" s="8">
        <v>11.41</v>
      </c>
      <c r="K38" s="8">
        <v>9.7200000000000006</v>
      </c>
      <c r="L38" s="8">
        <v>0.81910000000000005</v>
      </c>
      <c r="M38" s="8">
        <f t="shared" si="12"/>
        <v>11.866682944695398</v>
      </c>
      <c r="N38" s="16">
        <f t="shared" si="13"/>
        <v>0.96151553497942377</v>
      </c>
      <c r="O38" s="16">
        <f t="shared" si="14"/>
        <v>9.6151553497942374E-4</v>
      </c>
      <c r="P38" s="16">
        <f t="shared" si="15"/>
        <v>4.0981155349794243</v>
      </c>
      <c r="Q38" s="18">
        <f t="shared" si="16"/>
        <v>4098.1155349794244</v>
      </c>
      <c r="R38" s="16">
        <f t="shared" si="21"/>
        <v>4.0981155349794239E-3</v>
      </c>
      <c r="S38" s="18"/>
      <c r="T38" s="18">
        <v>0</v>
      </c>
      <c r="U38" s="8">
        <v>0</v>
      </c>
      <c r="V38" s="17">
        <f t="shared" si="22"/>
        <v>0.30654706847523555</v>
      </c>
      <c r="W38" s="18">
        <v>2611</v>
      </c>
      <c r="X38" s="19">
        <f t="shared" si="18"/>
        <v>2.6110000000000002</v>
      </c>
      <c r="Y38" s="17">
        <f t="shared" si="23"/>
        <v>1.569557845645126</v>
      </c>
      <c r="Z38" s="21">
        <v>890</v>
      </c>
      <c r="AA38" s="21">
        <v>1120</v>
      </c>
      <c r="AB38" s="31">
        <f t="shared" si="24"/>
        <v>943.96347934987591</v>
      </c>
      <c r="AC38" s="23">
        <f t="shared" si="25"/>
        <v>2.7915740000000002</v>
      </c>
      <c r="AD38" s="25">
        <f t="shared" si="26"/>
        <v>1.0768973991769546</v>
      </c>
      <c r="AE38" s="23">
        <f t="shared" si="27"/>
        <v>3.868471399176955</v>
      </c>
      <c r="AF38" s="22">
        <f t="shared" si="28"/>
        <v>0.38576709740703791</v>
      </c>
      <c r="AG38" s="21">
        <v>150.12877929936306</v>
      </c>
      <c r="AH38" s="21">
        <v>480</v>
      </c>
      <c r="AI38" s="21">
        <f t="shared" si="29"/>
        <v>227.52442628369852</v>
      </c>
      <c r="AJ38" s="22">
        <f t="shared" si="30"/>
        <v>0.4708939291503822</v>
      </c>
      <c r="AK38" s="25">
        <f t="shared" si="31"/>
        <v>0.46152745679012341</v>
      </c>
      <c r="AL38" s="22">
        <f t="shared" si="19"/>
        <v>0.93242138594050561</v>
      </c>
      <c r="AM38" s="23">
        <f t="shared" si="20"/>
        <v>0.98010916730831843</v>
      </c>
    </row>
    <row r="39" spans="1:39" x14ac:dyDescent="0.2">
      <c r="A39" s="4">
        <v>38</v>
      </c>
      <c r="B39" s="12" t="s">
        <v>9</v>
      </c>
      <c r="C39" s="3" t="s">
        <v>11</v>
      </c>
      <c r="D39" s="3">
        <v>3</v>
      </c>
      <c r="E39" s="24">
        <v>16.273333333333337</v>
      </c>
      <c r="F39" s="24">
        <v>15.918933333333335</v>
      </c>
      <c r="G39" s="8">
        <v>16.25</v>
      </c>
      <c r="H39" s="8">
        <v>3.2433000000000001</v>
      </c>
      <c r="I39" s="8">
        <f t="shared" si="11"/>
        <v>3.2433000000000002E-3</v>
      </c>
      <c r="J39" s="8">
        <v>10.63</v>
      </c>
      <c r="K39" s="8">
        <v>8.69</v>
      </c>
      <c r="L39" s="8">
        <v>0.74950000000000006</v>
      </c>
      <c r="M39" s="8">
        <f t="shared" si="12"/>
        <v>11.594396264176115</v>
      </c>
      <c r="N39" s="16">
        <f t="shared" si="13"/>
        <v>0.91682220943613368</v>
      </c>
      <c r="O39" s="16">
        <f t="shared" si="14"/>
        <v>9.1682220943613366E-4</v>
      </c>
      <c r="P39" s="16">
        <f t="shared" si="15"/>
        <v>4.1601222094361336</v>
      </c>
      <c r="Q39" s="18">
        <f t="shared" si="16"/>
        <v>4160.1222094361337</v>
      </c>
      <c r="R39" s="16">
        <f t="shared" si="21"/>
        <v>4.1601222094361338E-3</v>
      </c>
      <c r="S39" s="18"/>
      <c r="T39" s="18">
        <v>0</v>
      </c>
      <c r="U39" s="8">
        <v>0</v>
      </c>
      <c r="V39" s="17">
        <f t="shared" si="22"/>
        <v>0.28268190097620749</v>
      </c>
      <c r="W39" s="18">
        <v>2627</v>
      </c>
      <c r="X39" s="19">
        <f t="shared" si="18"/>
        <v>2.6269999999999998</v>
      </c>
      <c r="Y39" s="17">
        <f t="shared" si="23"/>
        <v>1.5836019069037435</v>
      </c>
      <c r="Z39" s="21">
        <v>840</v>
      </c>
      <c r="AA39" s="21">
        <v>1170</v>
      </c>
      <c r="AB39" s="31">
        <f t="shared" si="24"/>
        <v>912.7265483758307</v>
      </c>
      <c r="AC39" s="23">
        <f t="shared" si="25"/>
        <v>2.7243720000000002</v>
      </c>
      <c r="AD39" s="25">
        <f t="shared" si="26"/>
        <v>1.0726819850402765</v>
      </c>
      <c r="AE39" s="23">
        <f t="shared" si="27"/>
        <v>3.7970539850402769</v>
      </c>
      <c r="AF39" s="22">
        <f t="shared" si="28"/>
        <v>0.39373550493114612</v>
      </c>
      <c r="AG39" s="21">
        <v>134.2367110367893</v>
      </c>
      <c r="AH39" s="21">
        <v>410</v>
      </c>
      <c r="AI39" s="21">
        <f t="shared" si="29"/>
        <v>195.01038429455019</v>
      </c>
      <c r="AJ39" s="22">
        <f t="shared" si="30"/>
        <v>0.43536992490561877</v>
      </c>
      <c r="AK39" s="25">
        <f t="shared" si="31"/>
        <v>0.37589710586881481</v>
      </c>
      <c r="AL39" s="22">
        <f t="shared" si="19"/>
        <v>0.81126703077443363</v>
      </c>
      <c r="AM39" s="23">
        <f t="shared" si="20"/>
        <v>0.86339704321630228</v>
      </c>
    </row>
    <row r="40" spans="1:39" x14ac:dyDescent="0.2">
      <c r="A40" s="4">
        <v>39</v>
      </c>
      <c r="B40" s="12" t="s">
        <v>9</v>
      </c>
      <c r="C40" s="3" t="s">
        <v>11</v>
      </c>
      <c r="D40" s="3">
        <v>4</v>
      </c>
      <c r="E40" s="24">
        <v>16.273333333333337</v>
      </c>
      <c r="F40" s="24">
        <v>15.918933333333335</v>
      </c>
      <c r="G40" s="8">
        <v>16.66</v>
      </c>
      <c r="H40" s="8">
        <v>3.2541000000000002</v>
      </c>
      <c r="I40" s="8">
        <f t="shared" si="11"/>
        <v>3.2541000000000002E-3</v>
      </c>
      <c r="J40" s="8">
        <v>11.12</v>
      </c>
      <c r="K40" s="8">
        <v>9.69</v>
      </c>
      <c r="L40" s="8">
        <v>0.77029999999999998</v>
      </c>
      <c r="M40" s="8">
        <f t="shared" si="12"/>
        <v>12.579514474879916</v>
      </c>
      <c r="N40" s="16">
        <f t="shared" si="13"/>
        <v>0.88397688338493285</v>
      </c>
      <c r="O40" s="16">
        <f t="shared" si="14"/>
        <v>8.8397688338493288E-4</v>
      </c>
      <c r="P40" s="16">
        <f t="shared" si="15"/>
        <v>4.1380768833849331</v>
      </c>
      <c r="Q40" s="18">
        <f t="shared" si="16"/>
        <v>4138.0768833849334</v>
      </c>
      <c r="R40" s="16">
        <f t="shared" si="21"/>
        <v>4.138076883384933E-3</v>
      </c>
      <c r="S40" s="18"/>
      <c r="T40" s="18">
        <v>0</v>
      </c>
      <c r="U40" s="8">
        <v>0</v>
      </c>
      <c r="V40" s="17">
        <f t="shared" si="22"/>
        <v>0.27165019003255364</v>
      </c>
      <c r="W40" s="18">
        <v>2681</v>
      </c>
      <c r="X40" s="19">
        <f t="shared" si="18"/>
        <v>2.681</v>
      </c>
      <c r="Y40" s="17">
        <f t="shared" si="23"/>
        <v>1.5434826122286209</v>
      </c>
      <c r="Z40" s="21">
        <v>850</v>
      </c>
      <c r="AA40" s="21">
        <v>1170</v>
      </c>
      <c r="AB40" s="31">
        <f t="shared" si="24"/>
        <v>918.35846956323098</v>
      </c>
      <c r="AC40" s="23">
        <f t="shared" si="25"/>
        <v>2.7659850000000001</v>
      </c>
      <c r="AD40" s="25">
        <f t="shared" si="26"/>
        <v>1.0342529535603715</v>
      </c>
      <c r="AE40" s="23">
        <f t="shared" si="27"/>
        <v>3.8002379535603716</v>
      </c>
      <c r="AF40" s="22">
        <f t="shared" si="28"/>
        <v>0.37391849686833856</v>
      </c>
      <c r="AG40" s="21">
        <v>147.05227613636364</v>
      </c>
      <c r="AH40" s="21">
        <v>420</v>
      </c>
      <c r="AI40" s="21">
        <f t="shared" si="29"/>
        <v>205.35942824288097</v>
      </c>
      <c r="AJ40" s="22">
        <f t="shared" si="30"/>
        <v>0.47852281177534095</v>
      </c>
      <c r="AK40" s="25">
        <f t="shared" si="31"/>
        <v>0.37127029102167181</v>
      </c>
      <c r="AL40" s="22">
        <f t="shared" si="19"/>
        <v>0.8497931027970127</v>
      </c>
      <c r="AM40" s="23">
        <f t="shared" si="20"/>
        <v>0.77586748611679035</v>
      </c>
    </row>
    <row r="41" spans="1:39" x14ac:dyDescent="0.2">
      <c r="A41" s="4">
        <v>40</v>
      </c>
      <c r="B41" s="12" t="s">
        <v>9</v>
      </c>
      <c r="C41" s="3" t="s">
        <v>11</v>
      </c>
      <c r="D41" s="3">
        <v>5</v>
      </c>
      <c r="E41" s="24">
        <v>16.273333333333337</v>
      </c>
      <c r="F41" s="24">
        <v>15.918933333333335</v>
      </c>
      <c r="G41" s="8">
        <v>16.420000000000002</v>
      </c>
      <c r="H41" s="8">
        <v>2.9830000000000001</v>
      </c>
      <c r="I41" s="8">
        <f t="shared" si="11"/>
        <v>2.983E-3</v>
      </c>
      <c r="J41" s="8">
        <v>10.44</v>
      </c>
      <c r="K41" s="8">
        <v>8.74</v>
      </c>
      <c r="L41" s="8">
        <v>0.7742</v>
      </c>
      <c r="M41" s="8">
        <f t="shared" si="12"/>
        <v>11.289072591061741</v>
      </c>
      <c r="N41" s="16">
        <f t="shared" si="13"/>
        <v>0.92478810068649886</v>
      </c>
      <c r="O41" s="16">
        <f t="shared" si="14"/>
        <v>9.2478810068649881E-4</v>
      </c>
      <c r="P41" s="16">
        <f t="shared" si="15"/>
        <v>3.9077881006864992</v>
      </c>
      <c r="Q41" s="18">
        <f t="shared" si="16"/>
        <v>3907.7881006864991</v>
      </c>
      <c r="R41" s="16">
        <f t="shared" si="21"/>
        <v>3.9077881006864988E-3</v>
      </c>
      <c r="S41" s="18"/>
      <c r="T41" s="18">
        <v>1</v>
      </c>
      <c r="U41" s="8">
        <v>1</v>
      </c>
      <c r="V41" s="17">
        <f t="shared" si="22"/>
        <v>0.31001947726667745</v>
      </c>
      <c r="W41" s="18">
        <v>2656</v>
      </c>
      <c r="X41" s="19">
        <f t="shared" si="18"/>
        <v>2.6560000000000001</v>
      </c>
      <c r="Y41" s="17">
        <f t="shared" si="23"/>
        <v>1.4713057608006397</v>
      </c>
      <c r="Z41" s="21">
        <v>830</v>
      </c>
      <c r="AA41" s="21">
        <v>1020</v>
      </c>
      <c r="AB41" s="31">
        <f t="shared" si="24"/>
        <v>874.96398847715591</v>
      </c>
      <c r="AC41" s="23">
        <f t="shared" si="25"/>
        <v>2.4758900000000001</v>
      </c>
      <c r="AD41" s="25">
        <f t="shared" si="26"/>
        <v>0.94328386270022879</v>
      </c>
      <c r="AE41" s="23">
        <f t="shared" si="27"/>
        <v>3.4191738627002288</v>
      </c>
      <c r="AF41" s="22">
        <f t="shared" si="28"/>
        <v>0.38098779133977229</v>
      </c>
      <c r="AG41" s="21">
        <v>166.85505584415586</v>
      </c>
      <c r="AH41" s="21">
        <v>500</v>
      </c>
      <c r="AI41" s="21">
        <f t="shared" si="29"/>
        <v>245.69466337176709</v>
      </c>
      <c r="AJ41" s="22">
        <f t="shared" si="30"/>
        <v>0.49772863158311692</v>
      </c>
      <c r="AK41" s="25">
        <f t="shared" si="31"/>
        <v>0.46239405034324943</v>
      </c>
      <c r="AL41" s="22">
        <f t="shared" si="19"/>
        <v>0.96012268192636641</v>
      </c>
      <c r="AM41" s="23">
        <f t="shared" si="20"/>
        <v>0.92900834109647379</v>
      </c>
    </row>
    <row r="42" spans="1:39" x14ac:dyDescent="0.2">
      <c r="A42" s="4">
        <v>41</v>
      </c>
      <c r="B42" s="12" t="s">
        <v>9</v>
      </c>
      <c r="C42" s="3" t="s">
        <v>12</v>
      </c>
      <c r="D42" s="3">
        <v>1</v>
      </c>
      <c r="E42" s="24">
        <v>16.489999999999998</v>
      </c>
      <c r="F42" s="24">
        <v>14.956800000000001</v>
      </c>
      <c r="G42" s="8">
        <v>16.239999999999998</v>
      </c>
      <c r="H42" s="8">
        <v>3.1503999999999999</v>
      </c>
      <c r="I42" s="8">
        <f t="shared" si="11"/>
        <v>3.1503999999999998E-3</v>
      </c>
      <c r="J42" s="8">
        <v>10.09</v>
      </c>
      <c r="K42" s="8">
        <v>8.8800000000000008</v>
      </c>
      <c r="L42" s="8">
        <v>0.7198</v>
      </c>
      <c r="M42" s="8">
        <f t="shared" si="12"/>
        <v>12.336760211169771</v>
      </c>
      <c r="N42" s="16">
        <f t="shared" si="13"/>
        <v>0.81788085585585568</v>
      </c>
      <c r="O42" s="16">
        <f t="shared" si="14"/>
        <v>8.1788085585585569E-4</v>
      </c>
      <c r="P42" s="16">
        <f t="shared" si="15"/>
        <v>3.9682808558558555</v>
      </c>
      <c r="Q42" s="18">
        <f t="shared" si="16"/>
        <v>3968.2808558558554</v>
      </c>
      <c r="R42" s="16">
        <f t="shared" si="21"/>
        <v>3.9682808558558552E-3</v>
      </c>
      <c r="S42" s="18"/>
      <c r="T42" s="18">
        <v>0</v>
      </c>
      <c r="U42" s="8">
        <v>0</v>
      </c>
      <c r="V42" s="17">
        <f t="shared" si="22"/>
        <v>0.25961174957334171</v>
      </c>
      <c r="W42" s="18">
        <v>2540</v>
      </c>
      <c r="X42" s="19">
        <f t="shared" si="18"/>
        <v>2.54</v>
      </c>
      <c r="Y42" s="17">
        <f t="shared" si="23"/>
        <v>1.5623152975810455</v>
      </c>
      <c r="Z42" s="21">
        <v>830</v>
      </c>
      <c r="AA42" s="21">
        <v>1190</v>
      </c>
      <c r="AB42" s="31">
        <f t="shared" si="24"/>
        <v>904.19764850404113</v>
      </c>
      <c r="AC42" s="23">
        <f t="shared" si="25"/>
        <v>2.6148319999999998</v>
      </c>
      <c r="AD42" s="25">
        <f t="shared" si="26"/>
        <v>0.97327821846846829</v>
      </c>
      <c r="AE42" s="23">
        <f t="shared" si="27"/>
        <v>3.5881102184684681</v>
      </c>
      <c r="AF42" s="22">
        <f t="shared" si="28"/>
        <v>0.37221443613527305</v>
      </c>
      <c r="AG42" s="21">
        <v>124.80312832792207</v>
      </c>
      <c r="AH42" s="21">
        <v>350</v>
      </c>
      <c r="AI42" s="21">
        <f t="shared" si="29"/>
        <v>171.21723479607343</v>
      </c>
      <c r="AJ42" s="22">
        <f t="shared" si="30"/>
        <v>0.39317977548428568</v>
      </c>
      <c r="AK42" s="25">
        <f t="shared" si="31"/>
        <v>0.28625829954954951</v>
      </c>
      <c r="AL42" s="22">
        <f t="shared" si="19"/>
        <v>0.67943807503383513</v>
      </c>
      <c r="AM42" s="23">
        <f t="shared" si="20"/>
        <v>0.72805957324982107</v>
      </c>
    </row>
    <row r="43" spans="1:39" x14ac:dyDescent="0.2">
      <c r="A43" s="4">
        <v>42</v>
      </c>
      <c r="B43" s="12" t="s">
        <v>9</v>
      </c>
      <c r="C43" s="3" t="s">
        <v>12</v>
      </c>
      <c r="D43" s="3">
        <v>2</v>
      </c>
      <c r="E43" s="24">
        <v>16.489999999999998</v>
      </c>
      <c r="F43" s="24">
        <v>14.956800000000001</v>
      </c>
      <c r="G43" s="8">
        <v>15.15</v>
      </c>
      <c r="H43" s="8">
        <v>2.9944000000000002</v>
      </c>
      <c r="I43" s="8">
        <f t="shared" si="11"/>
        <v>2.9944000000000004E-3</v>
      </c>
      <c r="J43" s="8">
        <v>10.31</v>
      </c>
      <c r="K43" s="8">
        <v>8.52</v>
      </c>
      <c r="L43" s="8">
        <v>0.74860000000000004</v>
      </c>
      <c r="M43" s="8">
        <f t="shared" si="12"/>
        <v>11.381244990649211</v>
      </c>
      <c r="N43" s="16">
        <f t="shared" si="13"/>
        <v>0.90587629107981227</v>
      </c>
      <c r="O43" s="16">
        <f t="shared" si="14"/>
        <v>9.0587629107981228E-4</v>
      </c>
      <c r="P43" s="16">
        <f t="shared" si="15"/>
        <v>3.9002762910798126</v>
      </c>
      <c r="Q43" s="18">
        <f t="shared" si="16"/>
        <v>3900.2762910798124</v>
      </c>
      <c r="R43" s="16">
        <f t="shared" si="21"/>
        <v>3.9002762910798124E-3</v>
      </c>
      <c r="S43" s="18"/>
      <c r="T43" s="18">
        <v>2</v>
      </c>
      <c r="U43" s="8">
        <v>0</v>
      </c>
      <c r="V43" s="17">
        <f t="shared" si="22"/>
        <v>0.30252347417840375</v>
      </c>
      <c r="W43" s="18">
        <v>2573</v>
      </c>
      <c r="X43" s="19">
        <f t="shared" si="18"/>
        <v>2.573</v>
      </c>
      <c r="Y43" s="17">
        <f t="shared" si="23"/>
        <v>1.5158477617877235</v>
      </c>
      <c r="Z43" s="21">
        <v>810</v>
      </c>
      <c r="AA43" s="21">
        <v>1090</v>
      </c>
      <c r="AB43" s="31">
        <f t="shared" si="24"/>
        <v>875.03266501464293</v>
      </c>
      <c r="AC43" s="23">
        <f t="shared" si="25"/>
        <v>2.4254640000000003</v>
      </c>
      <c r="AD43" s="25">
        <f t="shared" si="26"/>
        <v>0.9874051572769954</v>
      </c>
      <c r="AE43" s="23">
        <f t="shared" si="27"/>
        <v>3.4128691572769956</v>
      </c>
      <c r="AF43" s="22">
        <f t="shared" si="28"/>
        <v>0.40709948994377787</v>
      </c>
      <c r="AG43" s="21">
        <v>129.12867412140574</v>
      </c>
      <c r="AH43" s="21">
        <v>300</v>
      </c>
      <c r="AI43" s="21">
        <f t="shared" si="29"/>
        <v>168.81516589451471</v>
      </c>
      <c r="AJ43" s="22">
        <f t="shared" si="30"/>
        <v>0.38666290178913737</v>
      </c>
      <c r="AK43" s="25">
        <f t="shared" si="31"/>
        <v>0.27176288732394366</v>
      </c>
      <c r="AL43" s="22">
        <f t="shared" si="19"/>
        <v>0.65842578911308103</v>
      </c>
      <c r="AM43" s="23">
        <f t="shared" si="20"/>
        <v>0.70284189682139908</v>
      </c>
    </row>
    <row r="44" spans="1:39" x14ac:dyDescent="0.2">
      <c r="A44" s="4">
        <v>43</v>
      </c>
      <c r="B44" s="12" t="s">
        <v>9</v>
      </c>
      <c r="C44" s="3" t="s">
        <v>12</v>
      </c>
      <c r="D44" s="3">
        <v>3</v>
      </c>
      <c r="E44" s="24">
        <v>16.489999999999998</v>
      </c>
      <c r="F44" s="24">
        <v>14.956800000000001</v>
      </c>
      <c r="G44" s="8">
        <v>15.73</v>
      </c>
      <c r="H44" s="8">
        <v>2.9510000000000001</v>
      </c>
      <c r="I44" s="8">
        <f t="shared" si="11"/>
        <v>2.9510000000000001E-3</v>
      </c>
      <c r="J44" s="8">
        <v>10.65</v>
      </c>
      <c r="K44" s="8">
        <v>8.76</v>
      </c>
      <c r="L44" s="8">
        <v>0.72519999999999996</v>
      </c>
      <c r="M44" s="8">
        <f t="shared" si="12"/>
        <v>12.079426365140652</v>
      </c>
      <c r="N44" s="16">
        <f t="shared" si="13"/>
        <v>0.88166438356164378</v>
      </c>
      <c r="O44" s="16">
        <f t="shared" si="14"/>
        <v>8.8166438356164381E-4</v>
      </c>
      <c r="P44" s="16">
        <f t="shared" si="15"/>
        <v>3.8326643835616441</v>
      </c>
      <c r="Q44" s="18">
        <f t="shared" si="16"/>
        <v>3832.6643835616442</v>
      </c>
      <c r="R44" s="16">
        <f t="shared" si="21"/>
        <v>3.8326643835616442E-3</v>
      </c>
      <c r="S44" s="18"/>
      <c r="T44" s="18">
        <v>0</v>
      </c>
      <c r="U44" s="8">
        <v>0</v>
      </c>
      <c r="V44" s="17">
        <f t="shared" si="22"/>
        <v>0.2987680052733459</v>
      </c>
      <c r="W44" s="18">
        <v>2589</v>
      </c>
      <c r="X44" s="19">
        <f t="shared" si="18"/>
        <v>2.589</v>
      </c>
      <c r="Y44" s="17">
        <f t="shared" si="23"/>
        <v>1.4803647676947254</v>
      </c>
      <c r="Z44" s="21">
        <v>910</v>
      </c>
      <c r="AA44" s="21">
        <v>1120</v>
      </c>
      <c r="AB44" s="31">
        <f t="shared" si="24"/>
        <v>958.30830514199317</v>
      </c>
      <c r="AC44" s="23">
        <f t="shared" si="25"/>
        <v>2.6854100000000001</v>
      </c>
      <c r="AD44" s="25">
        <f t="shared" si="26"/>
        <v>0.98746410958904107</v>
      </c>
      <c r="AE44" s="23">
        <f t="shared" si="27"/>
        <v>3.6728741095890411</v>
      </c>
      <c r="AF44" s="22">
        <f t="shared" si="28"/>
        <v>0.36771446802873342</v>
      </c>
      <c r="AG44" s="21">
        <v>149.42504420634918</v>
      </c>
      <c r="AH44" s="21">
        <v>320</v>
      </c>
      <c r="AI44" s="21">
        <f t="shared" si="29"/>
        <v>188.66402998759528</v>
      </c>
      <c r="AJ44" s="22">
        <f t="shared" si="30"/>
        <v>0.44095330545293643</v>
      </c>
      <c r="AK44" s="25">
        <f t="shared" si="31"/>
        <v>0.28213260273972601</v>
      </c>
      <c r="AL44" s="22">
        <f t="shared" si="19"/>
        <v>0.72308590819266239</v>
      </c>
      <c r="AM44" s="23">
        <f t="shared" si="20"/>
        <v>0.63982421551399038</v>
      </c>
    </row>
    <row r="45" spans="1:39" x14ac:dyDescent="0.2">
      <c r="A45" s="4">
        <v>44</v>
      </c>
      <c r="B45" s="12" t="s">
        <v>9</v>
      </c>
      <c r="C45" s="3" t="s">
        <v>12</v>
      </c>
      <c r="D45" s="3">
        <v>4</v>
      </c>
      <c r="E45" s="24">
        <v>16.489999999999998</v>
      </c>
      <c r="F45" s="24">
        <v>14.956800000000001</v>
      </c>
      <c r="G45" s="8">
        <v>16.21</v>
      </c>
      <c r="H45" s="8">
        <v>3.1036000000000001</v>
      </c>
      <c r="I45" s="8">
        <f t="shared" si="11"/>
        <v>3.1036000000000002E-3</v>
      </c>
      <c r="J45" s="8">
        <v>10.79</v>
      </c>
      <c r="K45" s="8">
        <v>8.94</v>
      </c>
      <c r="L45" s="8">
        <v>0.85109999999999997</v>
      </c>
      <c r="M45" s="8">
        <f t="shared" si="12"/>
        <v>10.504053577722946</v>
      </c>
      <c r="N45" s="16">
        <f t="shared" si="13"/>
        <v>1.0272224832214765</v>
      </c>
      <c r="O45" s="16">
        <f t="shared" si="14"/>
        <v>1.0272224832214764E-3</v>
      </c>
      <c r="P45" s="16">
        <f t="shared" si="15"/>
        <v>4.1308224832214764</v>
      </c>
      <c r="Q45" s="18">
        <f t="shared" si="16"/>
        <v>4130.8224832214764</v>
      </c>
      <c r="R45" s="16">
        <f t="shared" si="21"/>
        <v>4.130822483221476E-3</v>
      </c>
      <c r="S45" s="18"/>
      <c r="T45" s="18">
        <v>0</v>
      </c>
      <c r="U45" s="8">
        <v>1</v>
      </c>
      <c r="V45" s="17">
        <f t="shared" si="22"/>
        <v>0.33097773012678067</v>
      </c>
      <c r="W45" s="18">
        <v>2526</v>
      </c>
      <c r="X45" s="19">
        <f t="shared" si="18"/>
        <v>2.5259999999999998</v>
      </c>
      <c r="Y45" s="17">
        <f t="shared" si="23"/>
        <v>1.635321648147853</v>
      </c>
      <c r="Z45" s="21">
        <v>810</v>
      </c>
      <c r="AA45" s="21">
        <v>960</v>
      </c>
      <c r="AB45" s="31">
        <f t="shared" si="24"/>
        <v>847.30089421878472</v>
      </c>
      <c r="AC45" s="23">
        <f t="shared" si="25"/>
        <v>2.513916</v>
      </c>
      <c r="AD45" s="25">
        <f t="shared" si="26"/>
        <v>0.9861335838926174</v>
      </c>
      <c r="AE45" s="23">
        <f t="shared" si="27"/>
        <v>3.5000495838926176</v>
      </c>
      <c r="AF45" s="22">
        <f t="shared" si="28"/>
        <v>0.39226990237248077</v>
      </c>
      <c r="AG45" s="21">
        <v>130.9170076984127</v>
      </c>
      <c r="AH45" s="21">
        <v>310</v>
      </c>
      <c r="AI45" s="21">
        <f t="shared" si="29"/>
        <v>175.4500460465789</v>
      </c>
      <c r="AJ45" s="22">
        <f t="shared" si="30"/>
        <v>0.40631402509279368</v>
      </c>
      <c r="AK45" s="25">
        <f t="shared" si="31"/>
        <v>0.31843896979865771</v>
      </c>
      <c r="AL45" s="22">
        <f t="shared" si="19"/>
        <v>0.7247529948914514</v>
      </c>
      <c r="AM45" s="23">
        <f t="shared" si="20"/>
        <v>0.78372625637506077</v>
      </c>
    </row>
    <row r="46" spans="1:39" x14ac:dyDescent="0.2">
      <c r="A46" s="4">
        <v>45</v>
      </c>
      <c r="B46" s="12" t="s">
        <v>9</v>
      </c>
      <c r="C46" s="3" t="s">
        <v>12</v>
      </c>
      <c r="D46" s="3">
        <v>5</v>
      </c>
      <c r="E46" s="24">
        <v>16.489999999999998</v>
      </c>
      <c r="F46" s="24">
        <v>14.956800000000001</v>
      </c>
      <c r="G46" s="8">
        <v>15.74</v>
      </c>
      <c r="H46" s="8">
        <v>2.8391999999999999</v>
      </c>
      <c r="I46" s="8">
        <f t="shared" si="11"/>
        <v>2.8392000000000001E-3</v>
      </c>
      <c r="J46" s="8">
        <v>11.31</v>
      </c>
      <c r="K46" s="8">
        <v>9.48</v>
      </c>
      <c r="L46" s="8">
        <v>0.82220000000000004</v>
      </c>
      <c r="M46" s="8">
        <f t="shared" si="12"/>
        <v>11.530041352468986</v>
      </c>
      <c r="N46" s="16">
        <f t="shared" si="13"/>
        <v>0.98091582278481015</v>
      </c>
      <c r="O46" s="16">
        <f t="shared" si="14"/>
        <v>9.8091582278481007E-4</v>
      </c>
      <c r="P46" s="16">
        <f t="shared" si="15"/>
        <v>3.82011582278481</v>
      </c>
      <c r="Q46" s="18">
        <f t="shared" si="16"/>
        <v>3820.11582278481</v>
      </c>
      <c r="R46" s="16">
        <f t="shared" si="21"/>
        <v>3.8201158227848101E-3</v>
      </c>
      <c r="S46" s="18"/>
      <c r="T46" s="18">
        <v>0</v>
      </c>
      <c r="U46" s="8">
        <v>1</v>
      </c>
      <c r="V46" s="17">
        <f t="shared" si="22"/>
        <v>0.34549021653452033</v>
      </c>
      <c r="W46" s="18">
        <v>2656</v>
      </c>
      <c r="X46" s="19">
        <f t="shared" si="18"/>
        <v>2.6560000000000001</v>
      </c>
      <c r="Y46" s="17">
        <f t="shared" si="23"/>
        <v>1.4382966200244012</v>
      </c>
      <c r="Z46" s="21">
        <v>820</v>
      </c>
      <c r="AA46" s="21">
        <v>1040</v>
      </c>
      <c r="AB46" s="31">
        <f t="shared" si="24"/>
        <v>876.49082148910918</v>
      </c>
      <c r="AC46" s="23">
        <f t="shared" si="25"/>
        <v>2.328144</v>
      </c>
      <c r="AD46" s="25">
        <f t="shared" si="26"/>
        <v>1.0201524556962025</v>
      </c>
      <c r="AE46" s="23">
        <f t="shared" si="27"/>
        <v>3.3482964556962025</v>
      </c>
      <c r="AF46" s="22">
        <f t="shared" si="28"/>
        <v>0.43818271365353795</v>
      </c>
      <c r="AG46" s="21">
        <v>151.05440270491803</v>
      </c>
      <c r="AH46" s="21">
        <v>330</v>
      </c>
      <c r="AI46" s="21">
        <f t="shared" si="29"/>
        <v>197.00341994609303</v>
      </c>
      <c r="AJ46" s="22">
        <f t="shared" si="30"/>
        <v>0.42887366015980327</v>
      </c>
      <c r="AK46" s="25">
        <f t="shared" si="31"/>
        <v>0.32370222151898731</v>
      </c>
      <c r="AL46" s="22">
        <f t="shared" si="19"/>
        <v>0.75257588167879064</v>
      </c>
      <c r="AM46" s="23">
        <f t="shared" si="20"/>
        <v>0.75477291237324329</v>
      </c>
    </row>
    <row r="47" spans="1:39" x14ac:dyDescent="0.2">
      <c r="A47" s="4">
        <v>46</v>
      </c>
      <c r="B47" s="12" t="s">
        <v>9</v>
      </c>
      <c r="C47" s="3" t="s">
        <v>13</v>
      </c>
      <c r="D47" s="3">
        <v>1</v>
      </c>
      <c r="E47" s="24">
        <v>12.531333333333334</v>
      </c>
      <c r="F47" s="24">
        <v>16.793600000000001</v>
      </c>
      <c r="G47" s="8">
        <v>16.25</v>
      </c>
      <c r="H47" s="8">
        <v>3.1347999999999998</v>
      </c>
      <c r="I47" s="8">
        <f t="shared" si="11"/>
        <v>3.1347999999999997E-3</v>
      </c>
      <c r="J47" s="8">
        <v>11.89</v>
      </c>
      <c r="K47" s="8">
        <v>10.029999999999999</v>
      </c>
      <c r="L47" s="8">
        <v>0.77029999999999998</v>
      </c>
      <c r="M47" s="8">
        <f t="shared" si="12"/>
        <v>13.020900947682721</v>
      </c>
      <c r="N47" s="16">
        <f t="shared" si="13"/>
        <v>0.91314725822532405</v>
      </c>
      <c r="O47" s="16">
        <f t="shared" si="14"/>
        <v>9.1314725822532405E-4</v>
      </c>
      <c r="P47" s="16">
        <f t="shared" si="15"/>
        <v>4.0479472582253235</v>
      </c>
      <c r="Q47" s="18">
        <f t="shared" si="16"/>
        <v>4047.9472582253234</v>
      </c>
      <c r="R47" s="16">
        <f t="shared" si="21"/>
        <v>4.0479472582253236E-3</v>
      </c>
      <c r="S47" s="18"/>
      <c r="T47" s="18">
        <v>0</v>
      </c>
      <c r="U47" s="8">
        <v>0</v>
      </c>
      <c r="V47" s="17">
        <f t="shared" si="22"/>
        <v>0.2912936258215274</v>
      </c>
      <c r="W47" s="18">
        <v>2536</v>
      </c>
      <c r="X47" s="19">
        <f t="shared" si="18"/>
        <v>2.536</v>
      </c>
      <c r="Y47" s="17">
        <f t="shared" si="23"/>
        <v>1.5961937138112474</v>
      </c>
      <c r="Z47" s="21">
        <v>990</v>
      </c>
      <c r="AA47" s="21">
        <v>1170</v>
      </c>
      <c r="AB47" s="31">
        <f t="shared" si="24"/>
        <v>1030.6049031756947</v>
      </c>
      <c r="AC47" s="23">
        <f t="shared" si="25"/>
        <v>3.1034519999999999</v>
      </c>
      <c r="AD47" s="25">
        <f t="shared" si="26"/>
        <v>1.0683822921236292</v>
      </c>
      <c r="AE47" s="23">
        <f t="shared" si="27"/>
        <v>4.1718342921236289</v>
      </c>
      <c r="AF47" s="22">
        <f t="shared" si="28"/>
        <v>0.34425610324362332</v>
      </c>
      <c r="AG47" s="21">
        <v>111.19998268608413</v>
      </c>
      <c r="AH47" s="21">
        <v>240</v>
      </c>
      <c r="AI47" s="21">
        <f t="shared" si="29"/>
        <v>140.25505064196949</v>
      </c>
      <c r="AJ47" s="22">
        <f t="shared" si="30"/>
        <v>0.34858970572433651</v>
      </c>
      <c r="AK47" s="25">
        <f t="shared" si="31"/>
        <v>0.21915534197407777</v>
      </c>
      <c r="AL47" s="22">
        <f t="shared" si="19"/>
        <v>0.56774504769841427</v>
      </c>
      <c r="AM47" s="23">
        <f t="shared" si="20"/>
        <v>0.62869137663917429</v>
      </c>
    </row>
    <row r="48" spans="1:39" x14ac:dyDescent="0.2">
      <c r="A48" s="4">
        <v>47</v>
      </c>
      <c r="B48" s="12" t="s">
        <v>9</v>
      </c>
      <c r="C48" s="3" t="s">
        <v>13</v>
      </c>
      <c r="D48" s="3">
        <v>2</v>
      </c>
      <c r="E48" s="24">
        <v>12.531333333333334</v>
      </c>
      <c r="F48" s="24">
        <v>16.793600000000001</v>
      </c>
      <c r="G48" s="8">
        <v>16.41</v>
      </c>
      <c r="H48" s="8">
        <v>3.2042999999999999</v>
      </c>
      <c r="I48" s="8">
        <f t="shared" si="11"/>
        <v>3.2042999999999998E-3</v>
      </c>
      <c r="J48" s="8">
        <v>11.38</v>
      </c>
      <c r="K48" s="8">
        <v>9.35</v>
      </c>
      <c r="L48" s="8">
        <v>0.77170000000000005</v>
      </c>
      <c r="M48" s="8">
        <f t="shared" si="12"/>
        <v>12.116107295581184</v>
      </c>
      <c r="N48" s="16">
        <f t="shared" si="13"/>
        <v>0.9392455614973263</v>
      </c>
      <c r="O48" s="16">
        <f t="shared" si="14"/>
        <v>9.3924556149732629E-4</v>
      </c>
      <c r="P48" s="16">
        <f t="shared" si="15"/>
        <v>4.1435455614973264</v>
      </c>
      <c r="Q48" s="18">
        <f t="shared" si="16"/>
        <v>4143.5455614973262</v>
      </c>
      <c r="R48" s="16">
        <f t="shared" si="21"/>
        <v>4.1435455614973263E-3</v>
      </c>
      <c r="S48" s="18"/>
      <c r="T48" s="18">
        <v>1</v>
      </c>
      <c r="U48" s="8">
        <v>1</v>
      </c>
      <c r="V48" s="17">
        <f t="shared" si="22"/>
        <v>0.29312035748754062</v>
      </c>
      <c r="W48" s="18">
        <v>2663</v>
      </c>
      <c r="X48" s="19">
        <f t="shared" si="18"/>
        <v>2.6629999999999998</v>
      </c>
      <c r="Y48" s="17">
        <f t="shared" si="23"/>
        <v>1.5559690429956166</v>
      </c>
      <c r="Z48" s="21">
        <v>960</v>
      </c>
      <c r="AA48" s="21">
        <v>1200</v>
      </c>
      <c r="AB48" s="31">
        <f t="shared" si="24"/>
        <v>1014.4024269586889</v>
      </c>
      <c r="AC48" s="23">
        <f t="shared" si="25"/>
        <v>3.0761279999999998</v>
      </c>
      <c r="AD48" s="25">
        <f t="shared" si="26"/>
        <v>1.1270946737967915</v>
      </c>
      <c r="AE48" s="23">
        <f t="shared" si="27"/>
        <v>4.203222673796791</v>
      </c>
      <c r="AF48" s="22">
        <f t="shared" si="28"/>
        <v>0.36640044685942574</v>
      </c>
      <c r="AG48" s="21">
        <v>123.90663423566879</v>
      </c>
      <c r="AH48" s="21">
        <v>250</v>
      </c>
      <c r="AI48" s="21">
        <f t="shared" si="29"/>
        <v>152.48907223970747</v>
      </c>
      <c r="AJ48" s="22">
        <f t="shared" si="30"/>
        <v>0.39703402808135346</v>
      </c>
      <c r="AK48" s="25">
        <f t="shared" si="31"/>
        <v>0.23481139037433157</v>
      </c>
      <c r="AL48" s="22">
        <f t="shared" si="19"/>
        <v>0.63184541845568498</v>
      </c>
      <c r="AM48" s="23">
        <f t="shared" si="20"/>
        <v>0.59141376750261321</v>
      </c>
    </row>
    <row r="49" spans="1:39" x14ac:dyDescent="0.2">
      <c r="A49" s="4">
        <v>48</v>
      </c>
      <c r="B49" s="12" t="s">
        <v>9</v>
      </c>
      <c r="C49" s="3" t="s">
        <v>13</v>
      </c>
      <c r="D49" s="3">
        <v>3</v>
      </c>
      <c r="E49" s="24">
        <v>12.531333333333334</v>
      </c>
      <c r="F49" s="24">
        <v>16.793600000000001</v>
      </c>
      <c r="G49" s="8">
        <v>16.12</v>
      </c>
      <c r="H49" s="8">
        <v>3.1276000000000002</v>
      </c>
      <c r="I49" s="8">
        <f t="shared" si="11"/>
        <v>3.1276000000000003E-3</v>
      </c>
      <c r="J49" s="8">
        <v>11.72</v>
      </c>
      <c r="K49" s="8">
        <v>10.039999999999999</v>
      </c>
      <c r="L49" s="8">
        <v>0.84530000000000005</v>
      </c>
      <c r="M49" s="8">
        <f t="shared" si="12"/>
        <v>11.877439962143615</v>
      </c>
      <c r="N49" s="16">
        <f t="shared" si="13"/>
        <v>0.98674462151394449</v>
      </c>
      <c r="O49" s="16">
        <f t="shared" si="14"/>
        <v>9.8674462151394438E-4</v>
      </c>
      <c r="P49" s="16">
        <f t="shared" si="15"/>
        <v>4.1143446215139443</v>
      </c>
      <c r="Q49" s="18">
        <f t="shared" si="16"/>
        <v>4114.3446215139447</v>
      </c>
      <c r="R49" s="16">
        <f t="shared" si="21"/>
        <v>4.1143446215139443E-3</v>
      </c>
      <c r="S49" s="18"/>
      <c r="T49" s="18">
        <v>0</v>
      </c>
      <c r="U49" s="8">
        <v>0</v>
      </c>
      <c r="V49" s="17">
        <f t="shared" si="22"/>
        <v>0.31549578639018561</v>
      </c>
      <c r="W49" s="18">
        <v>2673</v>
      </c>
      <c r="X49" s="19">
        <f t="shared" si="18"/>
        <v>2.673</v>
      </c>
      <c r="Y49" s="17">
        <f t="shared" si="23"/>
        <v>1.5392235770721827</v>
      </c>
      <c r="Z49" s="21">
        <v>880</v>
      </c>
      <c r="AA49" s="21">
        <v>1090</v>
      </c>
      <c r="AB49" s="31">
        <f t="shared" si="24"/>
        <v>930.36436895305098</v>
      </c>
      <c r="AC49" s="23">
        <f t="shared" si="25"/>
        <v>2.7522880000000005</v>
      </c>
      <c r="AD49" s="25">
        <f t="shared" si="26"/>
        <v>1.0755516374501994</v>
      </c>
      <c r="AE49" s="23">
        <f t="shared" si="27"/>
        <v>3.8278396374502002</v>
      </c>
      <c r="AF49" s="22">
        <f t="shared" si="28"/>
        <v>0.39078455359693437</v>
      </c>
      <c r="AG49" s="21">
        <v>122.85984709480122</v>
      </c>
      <c r="AH49" s="21">
        <v>230</v>
      </c>
      <c r="AI49" s="21">
        <f t="shared" si="29"/>
        <v>148.55530514529508</v>
      </c>
      <c r="AJ49" s="22">
        <f t="shared" si="30"/>
        <v>0.38425645777370038</v>
      </c>
      <c r="AK49" s="25">
        <f t="shared" si="31"/>
        <v>0.22695126294820719</v>
      </c>
      <c r="AL49" s="22">
        <f t="shared" si="19"/>
        <v>0.61120772072190754</v>
      </c>
      <c r="AM49" s="23">
        <f t="shared" si="20"/>
        <v>0.59062446019284676</v>
      </c>
    </row>
    <row r="50" spans="1:39" x14ac:dyDescent="0.2">
      <c r="A50" s="4">
        <v>49</v>
      </c>
      <c r="B50" s="12" t="s">
        <v>9</v>
      </c>
      <c r="C50" s="3" t="s">
        <v>13</v>
      </c>
      <c r="D50" s="3">
        <v>4</v>
      </c>
      <c r="E50" s="24">
        <v>12.531333333333334</v>
      </c>
      <c r="F50" s="24">
        <v>16.793600000000001</v>
      </c>
      <c r="G50" s="8">
        <v>16.43</v>
      </c>
      <c r="H50" s="8">
        <v>3.1918000000000002</v>
      </c>
      <c r="I50" s="8">
        <f t="shared" si="11"/>
        <v>3.1918000000000003E-3</v>
      </c>
      <c r="J50" s="8">
        <v>13.29</v>
      </c>
      <c r="K50" s="8">
        <v>11.3</v>
      </c>
      <c r="L50" s="8">
        <v>0.76790000000000003</v>
      </c>
      <c r="M50" s="8">
        <f t="shared" si="12"/>
        <v>14.715457741893475</v>
      </c>
      <c r="N50" s="16">
        <f t="shared" si="13"/>
        <v>0.90313194690265486</v>
      </c>
      <c r="O50" s="16">
        <f t="shared" si="14"/>
        <v>9.0313194690265486E-4</v>
      </c>
      <c r="P50" s="16">
        <f t="shared" si="15"/>
        <v>4.0949319469026548</v>
      </c>
      <c r="Q50" s="18">
        <f t="shared" si="16"/>
        <v>4094.931946902655</v>
      </c>
      <c r="R50" s="16">
        <f t="shared" si="21"/>
        <v>4.0949319469026548E-3</v>
      </c>
      <c r="S50" s="18"/>
      <c r="T50" s="18">
        <v>2</v>
      </c>
      <c r="U50" s="8">
        <v>0</v>
      </c>
      <c r="V50" s="17">
        <f t="shared" si="22"/>
        <v>0.28295380252605262</v>
      </c>
      <c r="W50" s="18">
        <v>2609</v>
      </c>
      <c r="X50" s="19">
        <f t="shared" si="18"/>
        <v>2.609</v>
      </c>
      <c r="Y50" s="17">
        <f t="shared" si="23"/>
        <v>1.5695407998860309</v>
      </c>
      <c r="Z50" s="21">
        <v>940</v>
      </c>
      <c r="AA50" s="21">
        <v>1230</v>
      </c>
      <c r="AB50" s="31">
        <f t="shared" si="24"/>
        <v>1003.9591250838428</v>
      </c>
      <c r="AC50" s="23">
        <f t="shared" si="25"/>
        <v>3.0002920000000004</v>
      </c>
      <c r="AD50" s="25">
        <f t="shared" si="26"/>
        <v>1.1108522946902655</v>
      </c>
      <c r="AE50" s="23">
        <f t="shared" si="27"/>
        <v>4.1111442946902663</v>
      </c>
      <c r="AF50" s="22">
        <f t="shared" si="28"/>
        <v>0.37024806075217526</v>
      </c>
      <c r="AG50" s="21">
        <v>118.51941546875</v>
      </c>
      <c r="AH50" s="21">
        <v>220</v>
      </c>
      <c r="AI50" s="21">
        <f t="shared" si="29"/>
        <v>140.90082719156268</v>
      </c>
      <c r="AJ50" s="22">
        <f t="shared" si="30"/>
        <v>0.37829027029315626</v>
      </c>
      <c r="AK50" s="25">
        <f t="shared" si="31"/>
        <v>0.19868902831858407</v>
      </c>
      <c r="AL50" s="22">
        <f t="shared" si="19"/>
        <v>0.57697929861174035</v>
      </c>
      <c r="AM50" s="23">
        <f t="shared" si="20"/>
        <v>0.5252290209965218</v>
      </c>
    </row>
    <row r="51" spans="1:39" x14ac:dyDescent="0.2">
      <c r="A51" s="4">
        <v>50</v>
      </c>
      <c r="B51" s="12" t="s">
        <v>9</v>
      </c>
      <c r="C51" s="3" t="s">
        <v>13</v>
      </c>
      <c r="D51" s="3">
        <v>5</v>
      </c>
      <c r="E51" s="24">
        <v>12.531333333333334</v>
      </c>
      <c r="F51" s="24">
        <v>16.793600000000001</v>
      </c>
      <c r="G51" s="8">
        <v>16.14</v>
      </c>
      <c r="H51" s="8">
        <v>3.0556000000000001</v>
      </c>
      <c r="I51" s="8">
        <f t="shared" si="11"/>
        <v>3.0555999999999999E-3</v>
      </c>
      <c r="J51" s="8">
        <v>11.86</v>
      </c>
      <c r="K51" s="8">
        <v>9.7100000000000009</v>
      </c>
      <c r="L51" s="8">
        <v>0.7792</v>
      </c>
      <c r="M51" s="8">
        <f t="shared" si="12"/>
        <v>12.461498973305956</v>
      </c>
      <c r="N51" s="16">
        <f t="shared" si="13"/>
        <v>0.95173141091658076</v>
      </c>
      <c r="O51" s="16">
        <f t="shared" si="14"/>
        <v>9.5173141091658075E-4</v>
      </c>
      <c r="P51" s="16">
        <f t="shared" si="15"/>
        <v>4.0073314109165805</v>
      </c>
      <c r="Q51" s="18">
        <f t="shared" si="16"/>
        <v>4007.3314109165804</v>
      </c>
      <c r="R51" s="16">
        <f t="shared" si="21"/>
        <v>4.0073314109165805E-3</v>
      </c>
      <c r="S51" s="18"/>
      <c r="T51" s="18">
        <v>0</v>
      </c>
      <c r="U51" s="8">
        <v>0</v>
      </c>
      <c r="V51" s="17">
        <f t="shared" si="22"/>
        <v>0.31147120399155021</v>
      </c>
      <c r="W51" s="18">
        <v>2551</v>
      </c>
      <c r="X51" s="19">
        <f t="shared" si="18"/>
        <v>2.5510000000000002</v>
      </c>
      <c r="Y51" s="17">
        <f t="shared" si="23"/>
        <v>1.5708864801711409</v>
      </c>
      <c r="Z51" s="21">
        <v>840</v>
      </c>
      <c r="AA51" s="21">
        <v>1100</v>
      </c>
      <c r="AB51" s="31">
        <f t="shared" si="24"/>
        <v>901.74936421884627</v>
      </c>
      <c r="AC51" s="23">
        <f t="shared" si="25"/>
        <v>2.5667040000000001</v>
      </c>
      <c r="AD51" s="25">
        <f t="shared" si="26"/>
        <v>1.0469045520082387</v>
      </c>
      <c r="AE51" s="23">
        <f t="shared" si="27"/>
        <v>3.6136085520082388</v>
      </c>
      <c r="AF51" s="22">
        <f t="shared" si="28"/>
        <v>0.40787895760798232</v>
      </c>
      <c r="AG51" s="21">
        <v>111.53296797124598</v>
      </c>
      <c r="AH51" s="21">
        <v>230</v>
      </c>
      <c r="AI51" s="21">
        <f t="shared" si="29"/>
        <v>139.66859838920465</v>
      </c>
      <c r="AJ51" s="22">
        <f t="shared" si="30"/>
        <v>0.3408001369329392</v>
      </c>
      <c r="AK51" s="25">
        <f t="shared" si="31"/>
        <v>0.21889822451081356</v>
      </c>
      <c r="AL51" s="22">
        <f t="shared" si="19"/>
        <v>0.55969836144375273</v>
      </c>
      <c r="AM51" s="23">
        <f t="shared" si="20"/>
        <v>0.64230673872612665</v>
      </c>
    </row>
    <row r="52" spans="1:39" x14ac:dyDescent="0.2">
      <c r="A52" s="4">
        <v>51</v>
      </c>
      <c r="B52" s="12" t="s">
        <v>9</v>
      </c>
      <c r="C52" s="3" t="s">
        <v>14</v>
      </c>
      <c r="D52" s="3">
        <v>1</v>
      </c>
      <c r="E52" s="24">
        <v>18.556000000000001</v>
      </c>
      <c r="F52" s="24">
        <v>18.805333333333333</v>
      </c>
      <c r="G52" s="8">
        <v>14.03</v>
      </c>
      <c r="H52" s="8">
        <v>2.6078999999999999</v>
      </c>
      <c r="I52" s="8">
        <f t="shared" si="11"/>
        <v>2.6078999999999998E-3</v>
      </c>
      <c r="J52" s="8">
        <v>10.63</v>
      </c>
      <c r="K52" s="8">
        <v>8.94</v>
      </c>
      <c r="L52" s="8">
        <v>0.75490000000000002</v>
      </c>
      <c r="M52" s="8">
        <f t="shared" si="12"/>
        <v>11.842628162670552</v>
      </c>
      <c r="N52" s="16">
        <f t="shared" si="13"/>
        <v>0.89760480984340052</v>
      </c>
      <c r="O52" s="16">
        <f t="shared" si="14"/>
        <v>8.9760480984340054E-4</v>
      </c>
      <c r="P52" s="16">
        <f t="shared" si="15"/>
        <v>3.5055048098434005</v>
      </c>
      <c r="Q52" s="18">
        <f t="shared" si="16"/>
        <v>3505.5048098434004</v>
      </c>
      <c r="R52" s="16">
        <f t="shared" si="21"/>
        <v>3.5055048098434007E-3</v>
      </c>
      <c r="S52" s="18"/>
      <c r="T52" s="18">
        <v>1</v>
      </c>
      <c r="U52" s="8">
        <v>1</v>
      </c>
      <c r="V52" s="17">
        <f t="shared" si="22"/>
        <v>0.34418682075363338</v>
      </c>
      <c r="W52" s="18">
        <v>2597</v>
      </c>
      <c r="X52" s="19">
        <f t="shared" si="18"/>
        <v>2.597</v>
      </c>
      <c r="Y52" s="17">
        <f t="shared" si="23"/>
        <v>1.3498285752188681</v>
      </c>
      <c r="Z52" s="21">
        <v>790</v>
      </c>
      <c r="AA52" s="21">
        <v>960</v>
      </c>
      <c r="AB52" s="31">
        <f t="shared" si="24"/>
        <v>833.52948461086112</v>
      </c>
      <c r="AC52" s="23">
        <f t="shared" si="25"/>
        <v>2.060241</v>
      </c>
      <c r="AD52" s="25">
        <f t="shared" si="26"/>
        <v>0.86170061744966453</v>
      </c>
      <c r="AE52" s="23">
        <f t="shared" si="27"/>
        <v>2.9219416174496646</v>
      </c>
      <c r="AF52" s="22">
        <f t="shared" si="28"/>
        <v>0.41825233914365578</v>
      </c>
      <c r="AG52" s="21">
        <v>134.90145931208053</v>
      </c>
      <c r="AH52" s="21">
        <v>340</v>
      </c>
      <c r="AI52" s="21">
        <f t="shared" si="29"/>
        <v>187.41812855081508</v>
      </c>
      <c r="AJ52" s="22">
        <f t="shared" si="30"/>
        <v>0.35180951573997482</v>
      </c>
      <c r="AK52" s="25">
        <f t="shared" si="31"/>
        <v>0.30518563534675619</v>
      </c>
      <c r="AL52" s="22">
        <f t="shared" si="19"/>
        <v>0.65699515108673101</v>
      </c>
      <c r="AM52" s="23">
        <f t="shared" si="20"/>
        <v>0.86747407813812882</v>
      </c>
    </row>
    <row r="53" spans="1:39" x14ac:dyDescent="0.2">
      <c r="A53" s="4">
        <v>52</v>
      </c>
      <c r="B53" s="12" t="s">
        <v>9</v>
      </c>
      <c r="C53" s="3" t="s">
        <v>14</v>
      </c>
      <c r="D53" s="3">
        <v>2</v>
      </c>
      <c r="E53" s="24">
        <v>18.556000000000001</v>
      </c>
      <c r="F53" s="24">
        <v>18.805333333333333</v>
      </c>
      <c r="G53" s="8">
        <v>14.83</v>
      </c>
      <c r="H53" s="8">
        <v>2.7957999999999998</v>
      </c>
      <c r="I53" s="8">
        <f t="shared" si="11"/>
        <v>2.7957999999999998E-3</v>
      </c>
      <c r="J53" s="8">
        <v>9.32</v>
      </c>
      <c r="K53" s="8">
        <v>8.16</v>
      </c>
      <c r="L53" s="8">
        <v>0.62139999999999995</v>
      </c>
      <c r="M53" s="8">
        <f t="shared" si="12"/>
        <v>13.131638236240748</v>
      </c>
      <c r="N53" s="16">
        <f t="shared" si="13"/>
        <v>0.70973627450980381</v>
      </c>
      <c r="O53" s="16">
        <f t="shared" si="14"/>
        <v>7.0973627450980376E-4</v>
      </c>
      <c r="P53" s="16">
        <f t="shared" si="15"/>
        <v>3.5055362745098035</v>
      </c>
      <c r="Q53" s="18">
        <f t="shared" si="16"/>
        <v>3505.5362745098037</v>
      </c>
      <c r="R53" s="16">
        <f t="shared" si="21"/>
        <v>3.5055362745098034E-3</v>
      </c>
      <c r="S53" s="18"/>
      <c r="T53" s="18">
        <v>1</v>
      </c>
      <c r="U53" s="8">
        <v>1</v>
      </c>
      <c r="V53" s="17">
        <f t="shared" si="22"/>
        <v>0.2538580279382659</v>
      </c>
      <c r="W53" s="18">
        <v>2558</v>
      </c>
      <c r="X53" s="19">
        <f t="shared" si="18"/>
        <v>2.5579999999999998</v>
      </c>
      <c r="Y53" s="17">
        <f t="shared" si="23"/>
        <v>1.370420748440111</v>
      </c>
      <c r="Z53" s="21">
        <v>1000</v>
      </c>
      <c r="AA53" s="21">
        <v>1100</v>
      </c>
      <c r="AB53" s="31">
        <f t="shared" si="24"/>
        <v>1020.2461540526792</v>
      </c>
      <c r="AC53" s="23">
        <f t="shared" si="25"/>
        <v>2.7957999999999998</v>
      </c>
      <c r="AD53" s="25">
        <f t="shared" si="26"/>
        <v>0.78070990196078416</v>
      </c>
      <c r="AE53" s="23">
        <f t="shared" si="27"/>
        <v>3.576509901960784</v>
      </c>
      <c r="AF53" s="22">
        <f t="shared" si="28"/>
        <v>0.27924383073209252</v>
      </c>
      <c r="AG53" s="21">
        <v>120.06042483974358</v>
      </c>
      <c r="AH53" s="21">
        <v>340</v>
      </c>
      <c r="AI53" s="21">
        <f t="shared" si="29"/>
        <v>164.58973004949709</v>
      </c>
      <c r="AJ53" s="22">
        <f t="shared" si="30"/>
        <v>0.33566493576695505</v>
      </c>
      <c r="AK53" s="25">
        <f t="shared" si="31"/>
        <v>0.24131033333333327</v>
      </c>
      <c r="AL53" s="22">
        <f t="shared" si="19"/>
        <v>0.57697526910028829</v>
      </c>
      <c r="AM53" s="23">
        <f t="shared" si="20"/>
        <v>0.71890241613103678</v>
      </c>
    </row>
    <row r="54" spans="1:39" x14ac:dyDescent="0.2">
      <c r="A54" s="4">
        <v>53</v>
      </c>
      <c r="B54" s="12" t="s">
        <v>9</v>
      </c>
      <c r="C54" s="3" t="s">
        <v>14</v>
      </c>
      <c r="D54" s="3">
        <v>3</v>
      </c>
      <c r="E54" s="24">
        <v>18.556000000000001</v>
      </c>
      <c r="F54" s="24">
        <v>18.805333333333333</v>
      </c>
      <c r="G54" s="8">
        <v>14.17</v>
      </c>
      <c r="H54" s="8">
        <v>2.6139999999999999</v>
      </c>
      <c r="I54" s="8">
        <f t="shared" si="11"/>
        <v>2.614E-3</v>
      </c>
      <c r="J54" s="8">
        <v>9.75</v>
      </c>
      <c r="K54" s="8">
        <v>8.06</v>
      </c>
      <c r="L54" s="8">
        <v>0.61280000000000001</v>
      </c>
      <c r="M54" s="8">
        <f t="shared" si="12"/>
        <v>13.152741514360313</v>
      </c>
      <c r="N54" s="16">
        <f t="shared" si="13"/>
        <v>0.7412903225806452</v>
      </c>
      <c r="O54" s="16">
        <f t="shared" si="14"/>
        <v>7.4129032258064516E-4</v>
      </c>
      <c r="P54" s="16">
        <f t="shared" si="15"/>
        <v>3.355290322580645</v>
      </c>
      <c r="Q54" s="18">
        <f t="shared" si="16"/>
        <v>3355.2903225806449</v>
      </c>
      <c r="R54" s="16">
        <f t="shared" si="21"/>
        <v>3.3552903225806448E-3</v>
      </c>
      <c r="S54" s="18"/>
      <c r="T54" s="18">
        <v>0</v>
      </c>
      <c r="U54" s="8">
        <v>0</v>
      </c>
      <c r="V54" s="17">
        <f t="shared" si="22"/>
        <v>0.28358466816398059</v>
      </c>
      <c r="W54" s="18">
        <v>2601</v>
      </c>
      <c r="X54" s="19">
        <f t="shared" si="18"/>
        <v>2.601</v>
      </c>
      <c r="Y54" s="17">
        <f t="shared" si="23"/>
        <v>1.2900001240217782</v>
      </c>
      <c r="Z54" s="21">
        <v>840</v>
      </c>
      <c r="AA54" s="21">
        <v>1160</v>
      </c>
      <c r="AB54" s="31">
        <f t="shared" si="24"/>
        <v>910.69817524564007</v>
      </c>
      <c r="AC54" s="23">
        <f t="shared" si="25"/>
        <v>2.1957599999999999</v>
      </c>
      <c r="AD54" s="25">
        <f t="shared" si="26"/>
        <v>0.85989677419354837</v>
      </c>
      <c r="AE54" s="23">
        <f t="shared" si="27"/>
        <v>3.0556567741935483</v>
      </c>
      <c r="AF54" s="22">
        <f t="shared" si="28"/>
        <v>0.39161692270263981</v>
      </c>
      <c r="AG54" s="21">
        <v>138.49993346774193</v>
      </c>
      <c r="AH54" s="21">
        <v>360</v>
      </c>
      <c r="AI54" s="21">
        <f t="shared" si="29"/>
        <v>187.43634134467479</v>
      </c>
      <c r="AJ54" s="22">
        <f t="shared" si="30"/>
        <v>0.36203882608467741</v>
      </c>
      <c r="AK54" s="25">
        <f t="shared" si="31"/>
        <v>0.26686451612903228</v>
      </c>
      <c r="AL54" s="22">
        <f t="shared" si="19"/>
        <v>0.62890334221370969</v>
      </c>
      <c r="AM54" s="23">
        <f t="shared" si="20"/>
        <v>0.73711573704698519</v>
      </c>
    </row>
    <row r="55" spans="1:39" x14ac:dyDescent="0.2">
      <c r="A55" s="4">
        <v>54</v>
      </c>
      <c r="B55" s="13" t="s">
        <v>9</v>
      </c>
      <c r="C55" s="3" t="s">
        <v>14</v>
      </c>
      <c r="D55" s="6">
        <v>4</v>
      </c>
      <c r="E55" s="24">
        <v>18.556000000000001</v>
      </c>
      <c r="F55" s="24">
        <v>18.805333333333333</v>
      </c>
      <c r="G55" s="9">
        <v>15.25</v>
      </c>
      <c r="H55" s="9">
        <v>2.6793</v>
      </c>
      <c r="I55" s="8">
        <f t="shared" si="11"/>
        <v>2.6792999999999999E-3</v>
      </c>
      <c r="J55" s="9">
        <v>10.5</v>
      </c>
      <c r="K55" s="9">
        <v>9.18</v>
      </c>
      <c r="L55" s="9">
        <v>0.72870000000000001</v>
      </c>
      <c r="M55" s="8">
        <f t="shared" si="12"/>
        <v>12.597776862906546</v>
      </c>
      <c r="N55" s="16">
        <f t="shared" si="13"/>
        <v>0.83348039215686276</v>
      </c>
      <c r="O55" s="16">
        <f t="shared" si="14"/>
        <v>8.3348039215686281E-4</v>
      </c>
      <c r="P55" s="16">
        <f t="shared" si="15"/>
        <v>3.5127803921568628</v>
      </c>
      <c r="Q55" s="18">
        <f t="shared" si="16"/>
        <v>3512.7803921568629</v>
      </c>
      <c r="R55" s="16">
        <f t="shared" si="21"/>
        <v>3.5127803921568626E-3</v>
      </c>
      <c r="S55" s="18"/>
      <c r="T55" s="18">
        <v>0</v>
      </c>
      <c r="U55" s="8">
        <v>1</v>
      </c>
      <c r="V55" s="17">
        <f t="shared" si="22"/>
        <v>0.31108139893138609</v>
      </c>
      <c r="W55" s="18">
        <v>2523</v>
      </c>
      <c r="X55" s="19">
        <f t="shared" si="18"/>
        <v>2.5230000000000001</v>
      </c>
      <c r="Y55" s="17">
        <f t="shared" si="23"/>
        <v>1.3923029695429499</v>
      </c>
      <c r="Z55" s="21">
        <v>880</v>
      </c>
      <c r="AA55" s="21">
        <v>1060</v>
      </c>
      <c r="AB55" s="31">
        <f t="shared" si="24"/>
        <v>922.70875313560907</v>
      </c>
      <c r="AC55" s="23">
        <f t="shared" si="25"/>
        <v>2.3577840000000001</v>
      </c>
      <c r="AD55" s="25">
        <f t="shared" si="26"/>
        <v>0.88348921568627459</v>
      </c>
      <c r="AE55" s="23">
        <f t="shared" si="27"/>
        <v>3.2412732156862747</v>
      </c>
      <c r="AF55" s="22">
        <f t="shared" si="28"/>
        <v>0.37471168507644237</v>
      </c>
      <c r="AG55" s="21">
        <v>135.82326708860759</v>
      </c>
      <c r="AH55" s="21">
        <v>350</v>
      </c>
      <c r="AI55" s="21">
        <f t="shared" si="29"/>
        <v>186.64116271807387</v>
      </c>
      <c r="AJ55" s="22">
        <f t="shared" si="30"/>
        <v>0.36391127951050634</v>
      </c>
      <c r="AK55" s="25">
        <f t="shared" si="31"/>
        <v>0.29171813725490198</v>
      </c>
      <c r="AL55" s="22">
        <f t="shared" si="19"/>
        <v>0.65562941676540831</v>
      </c>
      <c r="AM55" s="23">
        <f t="shared" si="20"/>
        <v>0.80161883865564521</v>
      </c>
    </row>
    <row r="56" spans="1:39" x14ac:dyDescent="0.2">
      <c r="A56" s="4">
        <v>55</v>
      </c>
      <c r="B56" s="12" t="s">
        <v>9</v>
      </c>
      <c r="C56" s="3" t="s">
        <v>14</v>
      </c>
      <c r="D56" s="3">
        <v>5</v>
      </c>
      <c r="E56" s="24">
        <v>18.556000000000001</v>
      </c>
      <c r="F56" s="24">
        <v>18.805333333333333</v>
      </c>
      <c r="G56" s="8">
        <v>14.97</v>
      </c>
      <c r="H56" s="8">
        <v>2.8443999999999998</v>
      </c>
      <c r="I56" s="8">
        <f t="shared" si="11"/>
        <v>2.8444E-3</v>
      </c>
      <c r="J56" s="8">
        <v>10.57</v>
      </c>
      <c r="K56" s="8">
        <v>8.74</v>
      </c>
      <c r="L56" s="8">
        <v>0.73680000000000001</v>
      </c>
      <c r="M56" s="8">
        <f t="shared" si="12"/>
        <v>11.862106406080347</v>
      </c>
      <c r="N56" s="16">
        <f t="shared" si="13"/>
        <v>0.89107276887871856</v>
      </c>
      <c r="O56" s="16">
        <f t="shared" si="14"/>
        <v>8.9107276887871853E-4</v>
      </c>
      <c r="P56" s="16">
        <f t="shared" si="15"/>
        <v>3.7354727688787186</v>
      </c>
      <c r="Q56" s="18">
        <f t="shared" si="16"/>
        <v>3735.4727688787184</v>
      </c>
      <c r="R56" s="16">
        <f t="shared" si="21"/>
        <v>3.7354727688787186E-3</v>
      </c>
      <c r="S56" s="18"/>
      <c r="T56" s="18">
        <v>0</v>
      </c>
      <c r="U56" s="8">
        <v>0</v>
      </c>
      <c r="V56" s="17">
        <f t="shared" si="22"/>
        <v>0.31327266519431818</v>
      </c>
      <c r="W56" s="18">
        <v>2633</v>
      </c>
      <c r="X56" s="19">
        <f t="shared" si="18"/>
        <v>2.633</v>
      </c>
      <c r="Y56" s="17">
        <f t="shared" si="23"/>
        <v>1.4187135468586094</v>
      </c>
      <c r="Z56" s="21">
        <v>780</v>
      </c>
      <c r="AA56" s="21">
        <v>1030</v>
      </c>
      <c r="AB56" s="31">
        <f t="shared" si="24"/>
        <v>839.63587636767807</v>
      </c>
      <c r="AC56" s="23">
        <f t="shared" si="25"/>
        <v>2.2186319999999999</v>
      </c>
      <c r="AD56" s="25">
        <f t="shared" si="26"/>
        <v>0.91780495194508005</v>
      </c>
      <c r="AE56" s="23">
        <f t="shared" si="27"/>
        <v>3.1364369519450799</v>
      </c>
      <c r="AF56" s="22">
        <f t="shared" si="28"/>
        <v>0.41368057070531755</v>
      </c>
      <c r="AG56" s="21">
        <v>130.49417308917194</v>
      </c>
      <c r="AH56" s="21">
        <v>370</v>
      </c>
      <c r="AI56" s="21">
        <f t="shared" si="29"/>
        <v>187.62673262114259</v>
      </c>
      <c r="AJ56" s="22">
        <f t="shared" si="30"/>
        <v>0.37117762593484066</v>
      </c>
      <c r="AK56" s="25">
        <f t="shared" si="31"/>
        <v>0.32969692448512583</v>
      </c>
      <c r="AL56" s="22">
        <f t="shared" si="19"/>
        <v>0.70087455041996649</v>
      </c>
      <c r="AM56" s="23">
        <f t="shared" si="20"/>
        <v>0.88824568467659559</v>
      </c>
    </row>
    <row r="57" spans="1:39" x14ac:dyDescent="0.2">
      <c r="A57" s="4">
        <v>56</v>
      </c>
      <c r="B57" s="12" t="s">
        <v>9</v>
      </c>
      <c r="C57" s="3" t="s">
        <v>15</v>
      </c>
      <c r="D57" s="3">
        <v>1</v>
      </c>
      <c r="E57" s="24">
        <v>16.087333333333333</v>
      </c>
      <c r="F57" s="24">
        <v>17.755733333333335</v>
      </c>
      <c r="G57" s="8">
        <v>16.239999999999998</v>
      </c>
      <c r="H57" s="8">
        <v>3.2879999999999998</v>
      </c>
      <c r="I57" s="8">
        <f t="shared" si="11"/>
        <v>3.2879999999999997E-3</v>
      </c>
      <c r="J57" s="8">
        <v>10.87</v>
      </c>
      <c r="K57" s="8">
        <v>9.34</v>
      </c>
      <c r="L57" s="8">
        <v>0.76119999999999999</v>
      </c>
      <c r="M57" s="8">
        <f t="shared" si="12"/>
        <v>12.270099842354178</v>
      </c>
      <c r="N57" s="16">
        <f t="shared" si="13"/>
        <v>0.88589336188436829</v>
      </c>
      <c r="O57" s="16">
        <f t="shared" si="14"/>
        <v>8.8589336188436829E-4</v>
      </c>
      <c r="P57" s="16">
        <f t="shared" si="15"/>
        <v>4.1738933618843683</v>
      </c>
      <c r="Q57" s="18">
        <f t="shared" si="16"/>
        <v>4173.8933618843685</v>
      </c>
      <c r="R57" s="16">
        <f t="shared" si="21"/>
        <v>4.1738933618843685E-3</v>
      </c>
      <c r="S57" s="18"/>
      <c r="T57" s="18">
        <v>0</v>
      </c>
      <c r="U57" s="8">
        <v>2</v>
      </c>
      <c r="V57" s="17">
        <f t="shared" si="22"/>
        <v>0.26943228767772759</v>
      </c>
      <c r="W57" s="18">
        <v>2614</v>
      </c>
      <c r="X57" s="19">
        <f t="shared" si="18"/>
        <v>2.6139999999999999</v>
      </c>
      <c r="Y57" s="17">
        <f t="shared" si="23"/>
        <v>1.5967457390529336</v>
      </c>
      <c r="Z57" s="21">
        <v>1030</v>
      </c>
      <c r="AA57" s="21">
        <v>1250</v>
      </c>
      <c r="AB57" s="31">
        <f t="shared" si="24"/>
        <v>1076.6941827968913</v>
      </c>
      <c r="AC57" s="23">
        <f t="shared" si="25"/>
        <v>3.3866399999999999</v>
      </c>
      <c r="AD57" s="25">
        <f t="shared" si="26"/>
        <v>1.1073667023554603</v>
      </c>
      <c r="AE57" s="23">
        <f t="shared" si="27"/>
        <v>4.4940067023554597</v>
      </c>
      <c r="AF57" s="22">
        <f t="shared" si="28"/>
        <v>0.32698093164772762</v>
      </c>
      <c r="AG57" s="21">
        <v>158.73954782958199</v>
      </c>
      <c r="AH57" s="21">
        <v>570</v>
      </c>
      <c r="AI57" s="21">
        <f t="shared" si="29"/>
        <v>246.02805115129917</v>
      </c>
      <c r="AJ57" s="22">
        <f t="shared" si="30"/>
        <v>0.52193563326366554</v>
      </c>
      <c r="AK57" s="25">
        <f t="shared" si="31"/>
        <v>0.50495921627408991</v>
      </c>
      <c r="AL57" s="22">
        <f t="shared" si="19"/>
        <v>1.0268948495377554</v>
      </c>
      <c r="AM57" s="23">
        <f t="shared" si="20"/>
        <v>0.96747411767343405</v>
      </c>
    </row>
    <row r="58" spans="1:39" x14ac:dyDescent="0.2">
      <c r="A58" s="4">
        <v>57</v>
      </c>
      <c r="B58" s="12" t="s">
        <v>9</v>
      </c>
      <c r="C58" s="3" t="s">
        <v>15</v>
      </c>
      <c r="D58" s="3">
        <v>2</v>
      </c>
      <c r="E58" s="24">
        <v>16.087333333333333</v>
      </c>
      <c r="F58" s="24">
        <v>17.755733333333335</v>
      </c>
      <c r="G58" s="8">
        <v>16.399999999999999</v>
      </c>
      <c r="H58" s="8">
        <v>3.3317999999999999</v>
      </c>
      <c r="I58" s="8">
        <f t="shared" si="11"/>
        <v>3.3317999999999998E-3</v>
      </c>
      <c r="J58" s="8">
        <v>10.93</v>
      </c>
      <c r="K58" s="8">
        <v>9.2100000000000009</v>
      </c>
      <c r="L58" s="8">
        <v>0.74650000000000005</v>
      </c>
      <c r="M58" s="8">
        <f t="shared" si="12"/>
        <v>12.337575351640991</v>
      </c>
      <c r="N58" s="16">
        <f t="shared" si="13"/>
        <v>0.88591150922909878</v>
      </c>
      <c r="O58" s="16">
        <f t="shared" si="14"/>
        <v>8.8591150922909874E-4</v>
      </c>
      <c r="P58" s="16">
        <f t="shared" si="15"/>
        <v>4.2177115092290984</v>
      </c>
      <c r="Q58" s="18">
        <f t="shared" si="16"/>
        <v>4217.7115092290987</v>
      </c>
      <c r="R58" s="16">
        <f t="shared" si="21"/>
        <v>4.2177115092290988E-3</v>
      </c>
      <c r="S58" s="18"/>
      <c r="T58" s="18">
        <v>0</v>
      </c>
      <c r="U58" s="8">
        <v>0</v>
      </c>
      <c r="V58" s="17">
        <f t="shared" si="22"/>
        <v>0.26589576482054711</v>
      </c>
      <c r="W58" s="18">
        <v>2598</v>
      </c>
      <c r="X58" s="19">
        <f t="shared" si="18"/>
        <v>2.5979999999999999</v>
      </c>
      <c r="Y58" s="17">
        <f t="shared" si="23"/>
        <v>1.6234455385793298</v>
      </c>
      <c r="Z58" s="21">
        <v>1000</v>
      </c>
      <c r="AA58" s="21">
        <v>1190</v>
      </c>
      <c r="AB58" s="31">
        <f t="shared" si="24"/>
        <v>1039.9086533977509</v>
      </c>
      <c r="AC58" s="23">
        <f t="shared" si="25"/>
        <v>3.3317999999999999</v>
      </c>
      <c r="AD58" s="25">
        <f t="shared" si="26"/>
        <v>1.0542346959826274</v>
      </c>
      <c r="AE58" s="23">
        <f t="shared" si="27"/>
        <v>4.3860346959826275</v>
      </c>
      <c r="AF58" s="22">
        <f t="shared" si="28"/>
        <v>0.31641596013645101</v>
      </c>
      <c r="AG58" s="21">
        <v>159.9091627795527</v>
      </c>
      <c r="AH58" s="21">
        <v>490</v>
      </c>
      <c r="AI58" s="21">
        <f t="shared" si="29"/>
        <v>229.24327231852232</v>
      </c>
      <c r="AJ58" s="22">
        <f t="shared" si="30"/>
        <v>0.53278534854891368</v>
      </c>
      <c r="AK58" s="25">
        <f t="shared" si="31"/>
        <v>0.43409663952225841</v>
      </c>
      <c r="AL58" s="22">
        <f t="shared" si="19"/>
        <v>0.96688198807117209</v>
      </c>
      <c r="AM58" s="23">
        <f t="shared" si="20"/>
        <v>0.81476835033950845</v>
      </c>
    </row>
    <row r="59" spans="1:39" x14ac:dyDescent="0.2">
      <c r="A59" s="4">
        <v>58</v>
      </c>
      <c r="B59" s="14" t="s">
        <v>9</v>
      </c>
      <c r="C59" s="3" t="s">
        <v>15</v>
      </c>
      <c r="D59" s="7">
        <v>3</v>
      </c>
      <c r="E59" s="24">
        <v>16.087333333333333</v>
      </c>
      <c r="F59" s="24">
        <v>17.755733333333335</v>
      </c>
      <c r="G59" s="10">
        <v>15.76</v>
      </c>
      <c r="H59" s="10">
        <v>3.0811999999999999</v>
      </c>
      <c r="I59" s="8">
        <f t="shared" si="11"/>
        <v>3.0812000000000001E-3</v>
      </c>
      <c r="J59" s="10">
        <v>11.11</v>
      </c>
      <c r="K59" s="10">
        <v>9.2200000000000006</v>
      </c>
      <c r="L59" s="10">
        <v>0.81399999999999995</v>
      </c>
      <c r="M59" s="8">
        <f t="shared" si="12"/>
        <v>11.326781326781328</v>
      </c>
      <c r="N59" s="16">
        <f t="shared" si="13"/>
        <v>0.98086117136659423</v>
      </c>
      <c r="O59" s="16">
        <f t="shared" si="14"/>
        <v>9.8086117136659428E-4</v>
      </c>
      <c r="P59" s="16">
        <f t="shared" si="15"/>
        <v>4.0620611713665937</v>
      </c>
      <c r="Q59" s="18">
        <f t="shared" si="16"/>
        <v>4062.061171366594</v>
      </c>
      <c r="R59" s="16">
        <f t="shared" si="21"/>
        <v>4.0620611713665941E-3</v>
      </c>
      <c r="S59" s="18"/>
      <c r="T59" s="18">
        <v>0</v>
      </c>
      <c r="U59" s="8">
        <v>1</v>
      </c>
      <c r="V59" s="17">
        <f t="shared" si="22"/>
        <v>0.31833739171965281</v>
      </c>
      <c r="W59" s="18">
        <v>2646</v>
      </c>
      <c r="X59" s="19">
        <f t="shared" si="18"/>
        <v>2.6459999999999999</v>
      </c>
      <c r="Y59" s="17">
        <f t="shared" si="23"/>
        <v>1.5351705107205571</v>
      </c>
      <c r="Z59" s="21">
        <v>1020</v>
      </c>
      <c r="AA59" s="21">
        <v>1170</v>
      </c>
      <c r="AB59" s="31">
        <f t="shared" si="24"/>
        <v>1056.2203249774034</v>
      </c>
      <c r="AC59" s="23">
        <f t="shared" si="25"/>
        <v>3.1428240000000001</v>
      </c>
      <c r="AD59" s="25">
        <f t="shared" si="26"/>
        <v>1.1476075704989153</v>
      </c>
      <c r="AE59" s="23">
        <f t="shared" si="27"/>
        <v>4.2904315704989155</v>
      </c>
      <c r="AF59" s="22">
        <f t="shared" si="28"/>
        <v>0.36515171403136643</v>
      </c>
      <c r="AG59" s="21">
        <v>158.41795573248407</v>
      </c>
      <c r="AH59" s="21">
        <v>470</v>
      </c>
      <c r="AI59" s="21">
        <f t="shared" si="29"/>
        <v>233.65530840243781</v>
      </c>
      <c r="AJ59" s="22">
        <f t="shared" si="30"/>
        <v>0.48811740520292995</v>
      </c>
      <c r="AK59" s="25">
        <f t="shared" si="31"/>
        <v>0.46100475054229934</v>
      </c>
      <c r="AL59" s="22">
        <f t="shared" si="19"/>
        <v>0.94912215574522929</v>
      </c>
      <c r="AM59" s="23">
        <f t="shared" si="20"/>
        <v>0.94445464478088259</v>
      </c>
    </row>
    <row r="60" spans="1:39" x14ac:dyDescent="0.2">
      <c r="A60" s="4">
        <v>59</v>
      </c>
      <c r="B60" s="12" t="s">
        <v>9</v>
      </c>
      <c r="C60" s="3" t="s">
        <v>15</v>
      </c>
      <c r="D60" s="3">
        <v>4</v>
      </c>
      <c r="E60" s="24">
        <v>16.087333333333333</v>
      </c>
      <c r="F60" s="24">
        <v>17.755733333333335</v>
      </c>
      <c r="G60" s="8">
        <v>14.86</v>
      </c>
      <c r="H60" s="8">
        <v>2.8786</v>
      </c>
      <c r="I60" s="8">
        <f t="shared" si="11"/>
        <v>2.8786000000000003E-3</v>
      </c>
      <c r="J60" s="8">
        <v>11.72</v>
      </c>
      <c r="K60" s="8">
        <v>9.92</v>
      </c>
      <c r="L60" s="8">
        <v>0.78469999999999995</v>
      </c>
      <c r="M60" s="8">
        <f t="shared" si="12"/>
        <v>12.641773926341278</v>
      </c>
      <c r="N60" s="16">
        <f t="shared" si="13"/>
        <v>0.92708508064516126</v>
      </c>
      <c r="O60" s="16">
        <f t="shared" si="14"/>
        <v>9.2708508064516125E-4</v>
      </c>
      <c r="P60" s="16">
        <f t="shared" si="15"/>
        <v>3.8056850806451612</v>
      </c>
      <c r="Q60" s="18">
        <f t="shared" si="16"/>
        <v>3805.6850806451612</v>
      </c>
      <c r="R60" s="16">
        <f t="shared" si="21"/>
        <v>3.8056850806451612E-3</v>
      </c>
      <c r="S60" s="18"/>
      <c r="T60" s="18">
        <v>0</v>
      </c>
      <c r="U60" s="8">
        <v>2</v>
      </c>
      <c r="V60" s="17">
        <f t="shared" si="22"/>
        <v>0.32206109936954119</v>
      </c>
      <c r="W60" s="18">
        <v>2722</v>
      </c>
      <c r="X60" s="19">
        <f t="shared" si="18"/>
        <v>2.722</v>
      </c>
      <c r="Y60" s="17">
        <f t="shared" si="23"/>
        <v>1.3981208966367233</v>
      </c>
      <c r="Z60" s="21">
        <v>990</v>
      </c>
      <c r="AA60" s="21">
        <v>1200</v>
      </c>
      <c r="AB60" s="31">
        <f t="shared" si="24"/>
        <v>1041.1571143722904</v>
      </c>
      <c r="AC60" s="23">
        <f t="shared" si="25"/>
        <v>2.8498140000000003</v>
      </c>
      <c r="AD60" s="25">
        <f t="shared" si="26"/>
        <v>1.1125020967741934</v>
      </c>
      <c r="AE60" s="23">
        <f t="shared" si="27"/>
        <v>3.9623160967741935</v>
      </c>
      <c r="AF60" s="22">
        <f t="shared" si="28"/>
        <v>0.39037709014489835</v>
      </c>
      <c r="AG60" s="21">
        <v>184.99137007936505</v>
      </c>
      <c r="AH60" s="21">
        <v>520</v>
      </c>
      <c r="AI60" s="21">
        <f t="shared" si="29"/>
        <v>266.60125006295669</v>
      </c>
      <c r="AJ60" s="22">
        <f t="shared" si="30"/>
        <v>0.53251615791046025</v>
      </c>
      <c r="AK60" s="25">
        <f t="shared" si="31"/>
        <v>0.48208424193548383</v>
      </c>
      <c r="AL60" s="22">
        <f t="shared" si="19"/>
        <v>1.0146003998459441</v>
      </c>
      <c r="AM60" s="23">
        <f t="shared" si="20"/>
        <v>0.90529505025187185</v>
      </c>
    </row>
    <row r="61" spans="1:39" x14ac:dyDescent="0.2">
      <c r="A61" s="4">
        <v>60</v>
      </c>
      <c r="B61" s="12" t="s">
        <v>9</v>
      </c>
      <c r="C61" s="3" t="s">
        <v>15</v>
      </c>
      <c r="D61" s="3">
        <v>5</v>
      </c>
      <c r="E61" s="24">
        <v>16.087333333333333</v>
      </c>
      <c r="F61" s="24">
        <v>17.755733333333335</v>
      </c>
      <c r="G61" s="8">
        <v>15.74</v>
      </c>
      <c r="H61" s="8">
        <v>2.9573</v>
      </c>
      <c r="I61" s="8">
        <f t="shared" si="11"/>
        <v>2.9572999999999999E-3</v>
      </c>
      <c r="J61" s="8">
        <v>10.67</v>
      </c>
      <c r="K61" s="8">
        <v>9.0500000000000007</v>
      </c>
      <c r="L61" s="8">
        <v>0.74019999999999997</v>
      </c>
      <c r="M61" s="8">
        <f t="shared" si="12"/>
        <v>12.226425290462039</v>
      </c>
      <c r="N61" s="16">
        <f t="shared" si="13"/>
        <v>0.87269988950276234</v>
      </c>
      <c r="O61" s="16">
        <f t="shared" si="14"/>
        <v>8.7269988950276235E-4</v>
      </c>
      <c r="P61" s="16">
        <f t="shared" si="15"/>
        <v>3.8299998895027625</v>
      </c>
      <c r="Q61" s="18">
        <f t="shared" si="16"/>
        <v>3829.9998895027625</v>
      </c>
      <c r="R61" s="16">
        <f t="shared" si="21"/>
        <v>3.8299998895027624E-3</v>
      </c>
      <c r="S61" s="18"/>
      <c r="T61" s="18">
        <v>0</v>
      </c>
      <c r="U61" s="8">
        <v>0</v>
      </c>
      <c r="V61" s="17">
        <f t="shared" si="22"/>
        <v>0.2951002230084071</v>
      </c>
      <c r="W61" s="18">
        <v>2573</v>
      </c>
      <c r="X61" s="19">
        <f t="shared" si="18"/>
        <v>2.573</v>
      </c>
      <c r="Y61" s="17">
        <f t="shared" si="23"/>
        <v>1.4885347413535805</v>
      </c>
      <c r="Z61" s="21">
        <v>1020</v>
      </c>
      <c r="AA61" s="21">
        <v>1210</v>
      </c>
      <c r="AB61" s="31">
        <f t="shared" si="24"/>
        <v>1063.293207255693</v>
      </c>
      <c r="AC61" s="23">
        <f t="shared" si="25"/>
        <v>3.0164459999999997</v>
      </c>
      <c r="AD61" s="25">
        <f t="shared" si="26"/>
        <v>1.0559668662983424</v>
      </c>
      <c r="AE61" s="23">
        <f t="shared" si="27"/>
        <v>4.0724128662983423</v>
      </c>
      <c r="AF61" s="22">
        <f t="shared" si="28"/>
        <v>0.35006987239232606</v>
      </c>
      <c r="AG61" s="21">
        <v>163.78081430155356</v>
      </c>
      <c r="AH61" s="21">
        <v>530</v>
      </c>
      <c r="AI61" s="21">
        <f t="shared" si="29"/>
        <v>247.22714644604835</v>
      </c>
      <c r="AJ61" s="22">
        <f t="shared" si="30"/>
        <v>0.48434900213398435</v>
      </c>
      <c r="AK61" s="25">
        <f t="shared" si="31"/>
        <v>0.46253094143646406</v>
      </c>
      <c r="AL61" s="22">
        <f t="shared" si="19"/>
        <v>0.94687994357044847</v>
      </c>
      <c r="AM61" s="23">
        <f t="shared" si="20"/>
        <v>0.95495384402281724</v>
      </c>
    </row>
    <row r="63" spans="1:39" x14ac:dyDescent="0.2">
      <c r="T63" s="32">
        <f>AVERAGE(T32:T61)</f>
        <v>0.26666666666666666</v>
      </c>
      <c r="U63" s="2" t="s">
        <v>75</v>
      </c>
    </row>
    <row r="64" spans="1:39" x14ac:dyDescent="0.2">
      <c r="T64" s="32">
        <f>STDEV(T32:T61)</f>
        <v>0.58329228098567465</v>
      </c>
      <c r="U64" s="2">
        <f>T64/U65</f>
        <v>0.33676395544331011</v>
      </c>
    </row>
    <row r="65" spans="20:21" x14ac:dyDescent="0.2">
      <c r="T65" s="2">
        <f>COUNT(T32:T61)</f>
        <v>30</v>
      </c>
      <c r="U65" s="2">
        <f>SQRT(3)</f>
        <v>1.7320508075688772</v>
      </c>
    </row>
  </sheetData>
  <phoneticPr fontId="8" type="noConversion"/>
  <pageMargins left="0.75000000000000011" right="0.75000000000000011" top="0.6100000000000001" bottom="0.60629921259842523"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15"/>
  <sheetViews>
    <sheetView topLeftCell="A6" workbookViewId="0">
      <selection activeCell="X15" sqref="X15"/>
    </sheetView>
  </sheetViews>
  <sheetFormatPr baseColWidth="10" defaultRowHeight="16" x14ac:dyDescent="0.2"/>
  <cols>
    <col min="1" max="1" width="10.1640625" bestFit="1" customWidth="1"/>
    <col min="2" max="4" width="2.33203125" bestFit="1" customWidth="1"/>
    <col min="5" max="5" width="2.5" bestFit="1" customWidth="1"/>
    <col min="6" max="7" width="2.1640625" bestFit="1" customWidth="1"/>
    <col min="8" max="8" width="13.1640625" bestFit="1" customWidth="1"/>
    <col min="10" max="10" width="6.5" customWidth="1"/>
    <col min="11" max="13" width="2.33203125" customWidth="1"/>
    <col min="14" max="14" width="13.1640625" bestFit="1" customWidth="1"/>
  </cols>
  <sheetData>
    <row r="2" spans="1:20" x14ac:dyDescent="0.2">
      <c r="A2" t="s">
        <v>62</v>
      </c>
      <c r="H2" t="s">
        <v>76</v>
      </c>
      <c r="Q2" t="s">
        <v>63</v>
      </c>
    </row>
    <row r="3" spans="1:20" x14ac:dyDescent="0.2">
      <c r="A3" t="s">
        <v>38</v>
      </c>
      <c r="H3" t="s">
        <v>39</v>
      </c>
      <c r="J3" t="s">
        <v>63</v>
      </c>
      <c r="N3" t="s">
        <v>76</v>
      </c>
      <c r="Q3" t="s">
        <v>38</v>
      </c>
      <c r="R3" t="s">
        <v>39</v>
      </c>
      <c r="S3" t="s">
        <v>37</v>
      </c>
    </row>
    <row r="4" spans="1:20" x14ac:dyDescent="0.2">
      <c r="A4" s="27" t="s">
        <v>57</v>
      </c>
      <c r="B4" s="27"/>
      <c r="C4" s="28"/>
      <c r="D4" s="28"/>
      <c r="E4" s="27"/>
      <c r="F4" s="28" t="s">
        <v>44</v>
      </c>
      <c r="G4" s="28"/>
      <c r="H4" s="29">
        <v>0.35460000000000003</v>
      </c>
      <c r="I4" s="30">
        <v>1.0250083424171323E-2</v>
      </c>
      <c r="J4" t="s">
        <v>38</v>
      </c>
      <c r="N4" t="s">
        <v>39</v>
      </c>
      <c r="Q4" t="s">
        <v>57</v>
      </c>
      <c r="R4">
        <v>-0.40873999999999999</v>
      </c>
      <c r="S4">
        <v>6.9032866625215721E-3</v>
      </c>
      <c r="T4" t="s">
        <v>64</v>
      </c>
    </row>
    <row r="5" spans="1:20" x14ac:dyDescent="0.2">
      <c r="A5" s="27" t="s">
        <v>50</v>
      </c>
      <c r="B5" s="27" t="s">
        <v>40</v>
      </c>
      <c r="C5" s="28" t="s">
        <v>41</v>
      </c>
      <c r="D5" s="28"/>
      <c r="E5" s="27"/>
      <c r="F5" s="28"/>
      <c r="G5" s="28"/>
      <c r="H5" s="29">
        <v>0.48</v>
      </c>
      <c r="I5" s="30">
        <v>2.1115800265762191E-2</v>
      </c>
      <c r="J5" t="s">
        <v>15</v>
      </c>
      <c r="K5" t="s">
        <v>40</v>
      </c>
      <c r="N5">
        <v>0.45884999999999998</v>
      </c>
      <c r="Q5" t="s">
        <v>50</v>
      </c>
      <c r="R5">
        <v>-0.48930000000000001</v>
      </c>
      <c r="S5">
        <v>3.583977546278546E-2</v>
      </c>
    </row>
    <row r="6" spans="1:20" x14ac:dyDescent="0.2">
      <c r="A6" s="20" t="s">
        <v>54</v>
      </c>
      <c r="B6" s="27"/>
      <c r="C6" s="28"/>
      <c r="D6" s="28"/>
      <c r="E6" s="27" t="s">
        <v>43</v>
      </c>
      <c r="F6" s="28" t="s">
        <v>44</v>
      </c>
      <c r="G6" s="28"/>
      <c r="H6" s="29">
        <v>0.38479999999999998</v>
      </c>
      <c r="I6" s="30">
        <v>8.757520513726821E-3</v>
      </c>
      <c r="J6" t="s">
        <v>10</v>
      </c>
      <c r="K6" t="s">
        <v>40</v>
      </c>
      <c r="N6">
        <v>0.44901999999999997</v>
      </c>
      <c r="Q6" t="s">
        <v>54</v>
      </c>
      <c r="R6">
        <v>-0.40794000000000002</v>
      </c>
      <c r="S6">
        <v>1.4952047389736269E-2</v>
      </c>
      <c r="T6" t="s">
        <v>65</v>
      </c>
    </row>
    <row r="7" spans="1:20" x14ac:dyDescent="0.2">
      <c r="A7" s="27" t="s">
        <v>51</v>
      </c>
      <c r="B7" s="27" t="s">
        <v>40</v>
      </c>
      <c r="C7" s="28" t="s">
        <v>41</v>
      </c>
      <c r="D7" s="28"/>
      <c r="E7" s="27"/>
      <c r="F7" s="28"/>
      <c r="G7" s="28"/>
      <c r="H7" s="29">
        <v>0.46339999999999998</v>
      </c>
      <c r="I7" s="30">
        <v>2.1583406810856826E-3</v>
      </c>
      <c r="J7" t="s">
        <v>11</v>
      </c>
      <c r="K7" t="s">
        <v>40</v>
      </c>
      <c r="N7">
        <v>0.40794999999999998</v>
      </c>
      <c r="Q7" t="s">
        <v>51</v>
      </c>
      <c r="R7">
        <v>-0.40795999999999999</v>
      </c>
      <c r="S7">
        <v>7.1798915426759509E-3</v>
      </c>
    </row>
    <row r="8" spans="1:20" x14ac:dyDescent="0.2">
      <c r="A8" s="27" t="s">
        <v>58</v>
      </c>
      <c r="B8" s="27"/>
      <c r="C8" s="28"/>
      <c r="D8" s="28"/>
      <c r="E8" s="27"/>
      <c r="F8" s="28" t="s">
        <v>44</v>
      </c>
      <c r="G8" s="28" t="s">
        <v>59</v>
      </c>
      <c r="H8" s="29">
        <v>0.3362</v>
      </c>
      <c r="I8" s="30">
        <v>4.4344216384300129E-3</v>
      </c>
      <c r="J8" t="s">
        <v>12</v>
      </c>
      <c r="L8" t="s">
        <v>41</v>
      </c>
      <c r="N8">
        <v>0.30857000000000001</v>
      </c>
      <c r="Q8" t="s">
        <v>58</v>
      </c>
      <c r="R8">
        <v>-0.32068000000000002</v>
      </c>
      <c r="S8">
        <v>1.3214418963686123E-2</v>
      </c>
      <c r="T8" t="s">
        <v>66</v>
      </c>
    </row>
    <row r="9" spans="1:20" x14ac:dyDescent="0.2">
      <c r="A9" s="27" t="s">
        <v>53</v>
      </c>
      <c r="B9" s="27"/>
      <c r="C9" s="28"/>
      <c r="D9" s="28" t="s">
        <v>42</v>
      </c>
      <c r="E9" s="27" t="s">
        <v>43</v>
      </c>
      <c r="F9" s="28"/>
      <c r="G9" s="28"/>
      <c r="H9" s="29">
        <v>0.41120000000000001</v>
      </c>
      <c r="I9" s="26">
        <v>9.7573650407508389E-3</v>
      </c>
      <c r="J9" t="s">
        <v>14</v>
      </c>
      <c r="L9" t="s">
        <v>41</v>
      </c>
      <c r="N9">
        <v>0.28466999999999998</v>
      </c>
      <c r="Q9" t="s">
        <v>53</v>
      </c>
      <c r="R9">
        <v>-0.29646</v>
      </c>
      <c r="S9">
        <v>1.6758028541673367E-2</v>
      </c>
    </row>
    <row r="10" spans="1:20" x14ac:dyDescent="0.2">
      <c r="A10" s="27" t="s">
        <v>61</v>
      </c>
      <c r="B10" s="27"/>
      <c r="C10" s="27"/>
      <c r="D10" s="27"/>
      <c r="E10" s="27"/>
      <c r="F10" s="27"/>
      <c r="G10" s="27" t="s">
        <v>59</v>
      </c>
      <c r="H10" s="29">
        <v>0.28999999999999998</v>
      </c>
      <c r="I10" s="26">
        <v>7.9152583093265293E-3</v>
      </c>
      <c r="J10" t="s">
        <v>13</v>
      </c>
      <c r="M10" t="s">
        <v>42</v>
      </c>
      <c r="N10">
        <v>0.21479999999999999</v>
      </c>
      <c r="Q10" t="s">
        <v>61</v>
      </c>
      <c r="R10">
        <v>-0.20988000000000001</v>
      </c>
      <c r="S10">
        <v>3.8736534803560242E-2</v>
      </c>
      <c r="T10" t="s">
        <v>67</v>
      </c>
    </row>
    <row r="11" spans="1:20" x14ac:dyDescent="0.2">
      <c r="A11" s="27" t="s">
        <v>55</v>
      </c>
      <c r="B11" s="27"/>
      <c r="C11" s="28"/>
      <c r="D11" s="28"/>
      <c r="E11" s="27" t="s">
        <v>43</v>
      </c>
      <c r="F11" s="28" t="s">
        <v>44</v>
      </c>
      <c r="G11" s="28"/>
      <c r="H11" s="29">
        <v>0.36980000000000002</v>
      </c>
      <c r="I11" s="26">
        <v>1.2517265778389628E-2</v>
      </c>
      <c r="Q11" t="s">
        <v>55</v>
      </c>
      <c r="R11">
        <v>-0.21972</v>
      </c>
      <c r="S11">
        <v>2.2073840386087142E-2</v>
      </c>
    </row>
    <row r="12" spans="1:20" x14ac:dyDescent="0.2">
      <c r="A12" s="27" t="s">
        <v>60</v>
      </c>
      <c r="B12" s="27"/>
      <c r="C12" s="28"/>
      <c r="D12" s="28"/>
      <c r="E12" s="27"/>
      <c r="F12" s="28"/>
      <c r="G12" s="28" t="s">
        <v>59</v>
      </c>
      <c r="H12" s="29">
        <v>0.3024</v>
      </c>
      <c r="I12" s="26">
        <v>1.0364091425853539E-2</v>
      </c>
      <c r="Q12" t="s">
        <v>60</v>
      </c>
      <c r="R12">
        <v>-0.28238000000000002</v>
      </c>
      <c r="S12">
        <v>1.0354974929313259E-2</v>
      </c>
      <c r="T12" t="s">
        <v>68</v>
      </c>
    </row>
    <row r="13" spans="1:20" x14ac:dyDescent="0.2">
      <c r="A13" s="27" t="s">
        <v>56</v>
      </c>
      <c r="B13" s="27"/>
      <c r="C13" s="28"/>
      <c r="D13" s="28"/>
      <c r="E13" s="27"/>
      <c r="F13" s="28" t="s">
        <v>44</v>
      </c>
      <c r="G13" s="28"/>
      <c r="H13" s="29">
        <v>0.35699999999999998</v>
      </c>
      <c r="I13" s="26">
        <v>1.0755544174187904E-2</v>
      </c>
      <c r="Q13" t="s">
        <v>56</v>
      </c>
      <c r="R13">
        <v>-0.28695999999999999</v>
      </c>
      <c r="S13">
        <v>6.0138812490805101E-3</v>
      </c>
    </row>
    <row r="14" spans="1:20" x14ac:dyDescent="0.2">
      <c r="A14" s="27" t="s">
        <v>52</v>
      </c>
      <c r="B14" s="27"/>
      <c r="C14" s="28" t="s">
        <v>41</v>
      </c>
      <c r="D14" s="28" t="s">
        <v>42</v>
      </c>
      <c r="E14" s="27"/>
      <c r="F14" s="28"/>
      <c r="G14" s="28"/>
      <c r="H14" s="29">
        <v>0.43819999999999998</v>
      </c>
      <c r="I14" s="26">
        <v>6.1492075475446731E-3</v>
      </c>
      <c r="Q14" t="s">
        <v>52</v>
      </c>
      <c r="R14">
        <v>-0.44875999999999999</v>
      </c>
      <c r="S14">
        <v>1.5279035926928825E-2</v>
      </c>
      <c r="T14" t="s">
        <v>69</v>
      </c>
    </row>
    <row r="15" spans="1:20" x14ac:dyDescent="0.2">
      <c r="A15" s="27" t="s">
        <v>49</v>
      </c>
      <c r="B15" s="27" t="s">
        <v>40</v>
      </c>
      <c r="C15" s="28"/>
      <c r="D15" s="28"/>
      <c r="E15" s="27"/>
      <c r="F15" s="28"/>
      <c r="G15" s="28"/>
      <c r="H15" s="29">
        <v>0.51200000000000001</v>
      </c>
      <c r="I15" s="26">
        <v>1.0692517695335918E-2</v>
      </c>
      <c r="Q15" t="s">
        <v>49</v>
      </c>
      <c r="R15">
        <v>-0.46894000000000002</v>
      </c>
      <c r="S15">
        <v>1.1807325900905493E-2</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Data sheet</vt:lpstr>
      <vt:lpstr>Zn content 2</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Watts-Williams</dc:creator>
  <cp:lastModifiedBy>Timothy Cavagnaro</cp:lastModifiedBy>
  <cp:lastPrinted>2013-03-18T01:09:44Z</cp:lastPrinted>
  <dcterms:created xsi:type="dcterms:W3CDTF">2012-11-15T04:19:36Z</dcterms:created>
  <dcterms:modified xsi:type="dcterms:W3CDTF">2018-02-14T05:22:31Z</dcterms:modified>
</cp:coreProperties>
</file>