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Year3\Writing\MS4\New\completed_draft6\supplimentary\"/>
    </mc:Choice>
  </mc:AlternateContent>
  <bookViews>
    <workbookView xWindow="1860" yWindow="0" windowWidth="28800" windowHeight="11835"/>
  </bookViews>
  <sheets>
    <sheet name="Sheath_Blade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S28" i="1" l="1"/>
  <c r="Q28" i="1"/>
  <c r="P28" i="1"/>
  <c r="O28" i="1"/>
  <c r="N28" i="1"/>
  <c r="L28" i="1"/>
  <c r="K28" i="1"/>
  <c r="G28" i="1"/>
  <c r="F28" i="1"/>
  <c r="S27" i="1"/>
  <c r="Q27" i="1"/>
  <c r="T27" i="1" s="1"/>
  <c r="P27" i="1"/>
  <c r="N27" i="1"/>
  <c r="O27" i="1" s="1"/>
  <c r="L27" i="1"/>
  <c r="K27" i="1"/>
  <c r="G27" i="1"/>
  <c r="F27" i="1"/>
  <c r="S26" i="1"/>
  <c r="Q26" i="1"/>
  <c r="T26" i="1" s="1"/>
  <c r="P26" i="1"/>
  <c r="O26" i="1"/>
  <c r="N26" i="1"/>
  <c r="L26" i="1"/>
  <c r="K26" i="1"/>
  <c r="G26" i="1"/>
  <c r="F26" i="1"/>
  <c r="S25" i="1"/>
  <c r="Q25" i="1"/>
  <c r="T25" i="1" s="1"/>
  <c r="P25" i="1"/>
  <c r="O25" i="1"/>
  <c r="N25" i="1"/>
  <c r="L25" i="1"/>
  <c r="K25" i="1"/>
  <c r="G25" i="1"/>
  <c r="F25" i="1"/>
  <c r="S24" i="1"/>
  <c r="Q24" i="1"/>
  <c r="T24" i="1" s="1"/>
  <c r="P24" i="1"/>
  <c r="O24" i="1"/>
  <c r="N24" i="1"/>
  <c r="L24" i="1"/>
  <c r="K24" i="1"/>
  <c r="G24" i="1"/>
  <c r="F24" i="1"/>
  <c r="S23" i="1"/>
  <c r="Q23" i="1"/>
  <c r="T23" i="1" s="1"/>
  <c r="P23" i="1"/>
  <c r="O23" i="1"/>
  <c r="N23" i="1"/>
  <c r="L23" i="1"/>
  <c r="K23" i="1"/>
  <c r="G23" i="1"/>
  <c r="F23" i="1"/>
  <c r="S22" i="1"/>
  <c r="Q22" i="1"/>
  <c r="T22" i="1" s="1"/>
  <c r="P22" i="1"/>
  <c r="O22" i="1"/>
  <c r="N22" i="1"/>
  <c r="L22" i="1"/>
  <c r="K22" i="1"/>
  <c r="G22" i="1"/>
  <c r="F22" i="1"/>
  <c r="S21" i="1"/>
  <c r="Q21" i="1"/>
  <c r="T21" i="1" s="1"/>
  <c r="P21" i="1"/>
  <c r="O21" i="1"/>
  <c r="N21" i="1"/>
  <c r="L21" i="1"/>
  <c r="K21" i="1"/>
  <c r="G21" i="1"/>
  <c r="F21" i="1"/>
  <c r="S20" i="1"/>
  <c r="Q20" i="1"/>
  <c r="T20" i="1" s="1"/>
  <c r="P20" i="1"/>
  <c r="O20" i="1"/>
  <c r="N20" i="1"/>
  <c r="L20" i="1"/>
  <c r="K20" i="1"/>
  <c r="G20" i="1"/>
  <c r="F20" i="1"/>
  <c r="S19" i="1"/>
  <c r="Q19" i="1"/>
  <c r="T19" i="1" s="1"/>
  <c r="P19" i="1"/>
  <c r="O19" i="1"/>
  <c r="N19" i="1"/>
  <c r="L19" i="1"/>
  <c r="K19" i="1"/>
  <c r="G19" i="1"/>
  <c r="F19" i="1"/>
  <c r="S18" i="1"/>
  <c r="Q18" i="1"/>
  <c r="T18" i="1" s="1"/>
  <c r="P18" i="1"/>
  <c r="O18" i="1"/>
  <c r="N18" i="1"/>
  <c r="L18" i="1"/>
  <c r="K18" i="1"/>
  <c r="G18" i="1"/>
  <c r="F18" i="1"/>
  <c r="S17" i="1"/>
  <c r="Q17" i="1"/>
  <c r="T17" i="1" s="1"/>
  <c r="P17" i="1"/>
  <c r="O17" i="1"/>
  <c r="N17" i="1"/>
  <c r="L17" i="1"/>
  <c r="K17" i="1"/>
  <c r="G17" i="1"/>
  <c r="F17" i="1"/>
  <c r="S16" i="1"/>
  <c r="Q16" i="1"/>
  <c r="T16" i="1" s="1"/>
  <c r="P16" i="1"/>
  <c r="O16" i="1"/>
  <c r="N16" i="1"/>
  <c r="L16" i="1"/>
  <c r="K16" i="1"/>
  <c r="G16" i="1"/>
  <c r="F16" i="1"/>
  <c r="S15" i="1"/>
  <c r="Q15" i="1"/>
  <c r="T15" i="1" s="1"/>
  <c r="P15" i="1"/>
  <c r="O15" i="1"/>
  <c r="N15" i="1"/>
  <c r="L15" i="1"/>
  <c r="K15" i="1"/>
  <c r="G15" i="1"/>
  <c r="F15" i="1"/>
  <c r="S14" i="1"/>
  <c r="Q14" i="1"/>
  <c r="T14" i="1" s="1"/>
  <c r="P14" i="1"/>
  <c r="O14" i="1"/>
  <c r="N14" i="1"/>
  <c r="L14" i="1"/>
  <c r="K14" i="1"/>
  <c r="G14" i="1"/>
  <c r="F14" i="1"/>
  <c r="S13" i="1"/>
  <c r="Q13" i="1"/>
  <c r="T13" i="1" s="1"/>
  <c r="P13" i="1"/>
  <c r="O13" i="1"/>
  <c r="N13" i="1"/>
  <c r="L13" i="1"/>
  <c r="K13" i="1"/>
  <c r="G13" i="1"/>
  <c r="F13" i="1"/>
  <c r="S12" i="1"/>
  <c r="Q12" i="1"/>
  <c r="T12" i="1" s="1"/>
  <c r="P12" i="1"/>
  <c r="O12" i="1"/>
  <c r="N12" i="1"/>
  <c r="L12" i="1"/>
  <c r="K12" i="1"/>
  <c r="G12" i="1"/>
  <c r="F12" i="1"/>
  <c r="S11" i="1"/>
  <c r="Q11" i="1"/>
  <c r="T11" i="1" s="1"/>
  <c r="P11" i="1"/>
  <c r="O11" i="1"/>
  <c r="N11" i="1"/>
  <c r="L11" i="1"/>
  <c r="K11" i="1"/>
  <c r="G11" i="1"/>
  <c r="F11" i="1"/>
  <c r="S10" i="1"/>
  <c r="Q10" i="1"/>
  <c r="T10" i="1" s="1"/>
  <c r="P10" i="1"/>
  <c r="O10" i="1"/>
  <c r="N10" i="1"/>
  <c r="L10" i="1"/>
  <c r="K10" i="1"/>
  <c r="G10" i="1"/>
  <c r="F10" i="1"/>
  <c r="S9" i="1"/>
  <c r="Q9" i="1"/>
  <c r="T9" i="1" s="1"/>
  <c r="P9" i="1"/>
  <c r="O9" i="1"/>
  <c r="N9" i="1"/>
  <c r="L9" i="1"/>
  <c r="K9" i="1"/>
  <c r="G9" i="1"/>
  <c r="F9" i="1"/>
  <c r="S8" i="1"/>
  <c r="Q8" i="1"/>
  <c r="T8" i="1" s="1"/>
  <c r="P8" i="1"/>
  <c r="O8" i="1"/>
  <c r="N8" i="1"/>
  <c r="L8" i="1"/>
  <c r="K8" i="1"/>
  <c r="G8" i="1"/>
  <c r="F8" i="1"/>
  <c r="S7" i="1"/>
  <c r="Q7" i="1"/>
  <c r="T7" i="1" s="1"/>
  <c r="P7" i="1"/>
  <c r="O7" i="1"/>
  <c r="N7" i="1"/>
  <c r="L7" i="1"/>
  <c r="K7" i="1"/>
  <c r="G7" i="1"/>
  <c r="F7" i="1"/>
  <c r="S6" i="1"/>
  <c r="Q6" i="1"/>
  <c r="T6" i="1" s="1"/>
  <c r="P6" i="1"/>
  <c r="O6" i="1"/>
  <c r="N6" i="1"/>
  <c r="L6" i="1"/>
  <c r="K6" i="1"/>
  <c r="G6" i="1"/>
  <c r="F6" i="1"/>
  <c r="S5" i="1"/>
  <c r="Q5" i="1"/>
  <c r="T5" i="1" s="1"/>
  <c r="P5" i="1"/>
  <c r="O5" i="1"/>
  <c r="N5" i="1"/>
  <c r="L5" i="1"/>
  <c r="K5" i="1"/>
  <c r="G5" i="1"/>
  <c r="F5" i="1"/>
  <c r="T28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</calcChain>
</file>

<file path=xl/sharedStrings.xml><?xml version="1.0" encoding="utf-8"?>
<sst xmlns="http://schemas.openxmlformats.org/spreadsheetml/2006/main" count="105" uniqueCount="56">
  <si>
    <t>RNA-Seq samples</t>
  </si>
  <si>
    <t>Genotype</t>
  </si>
  <si>
    <t>L3 blade</t>
  </si>
  <si>
    <t>blade</t>
  </si>
  <si>
    <t>L3 sheath</t>
  </si>
  <si>
    <t>sheath</t>
  </si>
  <si>
    <t>sheath and blade</t>
  </si>
  <si>
    <t>S:B ratio</t>
  </si>
  <si>
    <t>log(S:B ratio)</t>
  </si>
  <si>
    <t>B:S ratio</t>
  </si>
  <si>
    <t>Growth</t>
  </si>
  <si>
    <t>SPAD</t>
  </si>
  <si>
    <t>DL</t>
  </si>
  <si>
    <t>stage</t>
  </si>
  <si>
    <t>L1</t>
  </si>
  <si>
    <t>L2</t>
  </si>
  <si>
    <t>L3</t>
  </si>
  <si>
    <t>DW</t>
  </si>
  <si>
    <t>L1A</t>
  </si>
  <si>
    <t>ALEXIS</t>
  </si>
  <si>
    <t>L2A</t>
  </si>
  <si>
    <t>L3A</t>
  </si>
  <si>
    <t>L4A</t>
  </si>
  <si>
    <t>L1B</t>
  </si>
  <si>
    <t>Beecher</t>
  </si>
  <si>
    <t>L2B</t>
  </si>
  <si>
    <t>L3B</t>
  </si>
  <si>
    <t>L4B</t>
  </si>
  <si>
    <t>L1C</t>
  </si>
  <si>
    <t>COMMANDER</t>
  </si>
  <si>
    <t>L2C</t>
  </si>
  <si>
    <t>L3C</t>
  </si>
  <si>
    <t>L4C</t>
  </si>
  <si>
    <t>L1D</t>
  </si>
  <si>
    <t>FLEET</t>
  </si>
  <si>
    <t>L2D</t>
  </si>
  <si>
    <t>L3D</t>
  </si>
  <si>
    <t>L4D</t>
  </si>
  <si>
    <t>L1E</t>
  </si>
  <si>
    <t>Maritime</t>
  </si>
  <si>
    <t>L2E</t>
  </si>
  <si>
    <t>L3E</t>
  </si>
  <si>
    <t>L4E</t>
  </si>
  <si>
    <t>L1F</t>
  </si>
  <si>
    <t>SLOOP</t>
  </si>
  <si>
    <t>L2F</t>
  </si>
  <si>
    <t>L3F</t>
  </si>
  <si>
    <t>L4F</t>
  </si>
  <si>
    <t>µmol gDW-1</t>
  </si>
  <si>
    <r>
      <t>S:B K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/S:B Na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</si>
  <si>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Na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</si>
  <si>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K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</si>
  <si>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K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:Na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</si>
  <si>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Na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:K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</si>
  <si>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t>RNA-seq Tube number</t>
  </si>
  <si>
    <t>S3: Physiological data measured in the present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</si>
</sst>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0070C0"/>
      <name val="Arial Narrow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1" xfId="0" applyFont="1" applyFill="1" applyBorder="1" applyAlignment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2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/>
    <xf numFmtId="1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abSelected="1" zoomScale="80" zoomScaleNormal="80" workbookViewId="0"/>
  </sheetViews>
  <sheetFormatPr defaultRowHeight="15" x14ac:dyDescent="0.25"/>
  <cols>
    <col min="1" max="1" width="23.7109375" bestFit="1" customWidth="1"/>
    <col min="2" max="2" width="14.28515625" bestFit="1" customWidth="1"/>
    <col min="3" max="3" width="8.5703125" bestFit="1" customWidth="1"/>
    <col min="4" max="5" width="13" bestFit="1" customWidth="1"/>
    <col min="6" max="7" width="7" bestFit="1" customWidth="1"/>
    <col min="8" max="8" width="9.5703125" bestFit="1" customWidth="1"/>
    <col min="9" max="10" width="13" bestFit="1" customWidth="1"/>
    <col min="11" max="11" width="7.140625" bestFit="1" customWidth="1"/>
    <col min="12" max="12" width="7" bestFit="1" customWidth="1"/>
    <col min="13" max="13" width="16.42578125" bestFit="1" customWidth="1"/>
    <col min="14" max="14" width="8.7109375" bestFit="1" customWidth="1"/>
    <col min="15" max="15" width="12.85546875" bestFit="1" customWidth="1"/>
    <col min="16" max="17" width="8.7109375" bestFit="1" customWidth="1"/>
    <col min="18" max="18" width="12.85546875" bestFit="1" customWidth="1"/>
    <col min="19" max="19" width="8.7109375" bestFit="1" customWidth="1"/>
    <col min="20" max="20" width="14.28515625" bestFit="1" customWidth="1"/>
    <col min="21" max="21" width="7.85546875" bestFit="1" customWidth="1"/>
    <col min="22" max="24" width="6" bestFit="1" customWidth="1"/>
    <col min="25" max="25" width="4.42578125" bestFit="1" customWidth="1"/>
    <col min="26" max="27" width="3.85546875" bestFit="1" customWidth="1"/>
  </cols>
  <sheetData>
    <row r="1" spans="1:27" ht="18.75" thickBot="1" x14ac:dyDescent="0.3">
      <c r="A1" s="51" t="s">
        <v>55</v>
      </c>
    </row>
    <row r="2" spans="1:27" ht="18" thickBot="1" x14ac:dyDescent="0.3">
      <c r="A2" s="49" t="s">
        <v>0</v>
      </c>
      <c r="B2" s="11" t="s">
        <v>1</v>
      </c>
      <c r="C2" s="10" t="s">
        <v>2</v>
      </c>
      <c r="D2" s="10" t="s">
        <v>2</v>
      </c>
      <c r="E2" s="10" t="s">
        <v>2</v>
      </c>
      <c r="F2" s="10" t="s">
        <v>3</v>
      </c>
      <c r="G2" s="10" t="s">
        <v>3</v>
      </c>
      <c r="H2" s="10" t="s">
        <v>4</v>
      </c>
      <c r="I2" s="10" t="s">
        <v>4</v>
      </c>
      <c r="J2" s="10" t="s">
        <v>4</v>
      </c>
      <c r="K2" s="10" t="s">
        <v>5</v>
      </c>
      <c r="L2" s="10" t="s">
        <v>3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7</v>
      </c>
      <c r="R2" s="10" t="s">
        <v>8</v>
      </c>
      <c r="S2" s="10" t="s">
        <v>9</v>
      </c>
      <c r="T2" s="10" t="s">
        <v>49</v>
      </c>
      <c r="U2" s="10" t="s">
        <v>10</v>
      </c>
      <c r="V2" s="10" t="s">
        <v>11</v>
      </c>
      <c r="W2" s="10" t="s">
        <v>11</v>
      </c>
      <c r="X2" s="10" t="s">
        <v>11</v>
      </c>
      <c r="Y2" s="10" t="s">
        <v>12</v>
      </c>
      <c r="Z2" s="10" t="s">
        <v>12</v>
      </c>
      <c r="AA2" s="10" t="s">
        <v>12</v>
      </c>
    </row>
    <row r="3" spans="1:27" ht="18" thickBot="1" x14ac:dyDescent="0.3">
      <c r="A3" s="50"/>
      <c r="B3" s="11"/>
      <c r="C3" s="9"/>
      <c r="D3" s="10" t="s">
        <v>50</v>
      </c>
      <c r="E3" s="10" t="s">
        <v>51</v>
      </c>
      <c r="F3" s="10" t="s">
        <v>52</v>
      </c>
      <c r="G3" s="10" t="s">
        <v>53</v>
      </c>
      <c r="H3" s="9"/>
      <c r="I3" s="10" t="s">
        <v>50</v>
      </c>
      <c r="J3" s="10" t="s">
        <v>51</v>
      </c>
      <c r="K3" s="10" t="s">
        <v>52</v>
      </c>
      <c r="L3" s="10" t="s">
        <v>53</v>
      </c>
      <c r="M3" s="11" t="s">
        <v>53</v>
      </c>
      <c r="N3" s="10" t="s">
        <v>50</v>
      </c>
      <c r="O3" s="10" t="s">
        <v>50</v>
      </c>
      <c r="P3" s="11" t="s">
        <v>50</v>
      </c>
      <c r="Q3" s="10" t="s">
        <v>51</v>
      </c>
      <c r="R3" s="10" t="s">
        <v>51</v>
      </c>
      <c r="S3" s="11" t="s">
        <v>51</v>
      </c>
      <c r="T3" s="11"/>
      <c r="U3" s="11" t="s">
        <v>13</v>
      </c>
      <c r="V3" s="10" t="s">
        <v>14</v>
      </c>
      <c r="W3" s="10" t="s">
        <v>15</v>
      </c>
      <c r="X3" s="10" t="s">
        <v>16</v>
      </c>
      <c r="Y3" s="10" t="s">
        <v>14</v>
      </c>
      <c r="Z3" s="10" t="s">
        <v>15</v>
      </c>
      <c r="AA3" s="10" t="s">
        <v>16</v>
      </c>
    </row>
    <row r="4" spans="1:27" ht="16.5" thickBot="1" x14ac:dyDescent="0.3">
      <c r="A4" s="12" t="s">
        <v>54</v>
      </c>
      <c r="B4" s="13"/>
      <c r="C4" s="15" t="s">
        <v>17</v>
      </c>
      <c r="D4" s="13" t="s">
        <v>48</v>
      </c>
      <c r="E4" s="13" t="s">
        <v>48</v>
      </c>
      <c r="F4" s="13"/>
      <c r="G4" s="13"/>
      <c r="H4" s="13" t="s">
        <v>17</v>
      </c>
      <c r="I4" s="13" t="s">
        <v>48</v>
      </c>
      <c r="J4" s="13" t="s">
        <v>48</v>
      </c>
      <c r="K4" s="13"/>
      <c r="L4" s="13"/>
      <c r="M4" s="14"/>
      <c r="N4" s="13"/>
      <c r="O4" s="13"/>
      <c r="P4" s="14"/>
      <c r="Q4" s="13"/>
      <c r="R4" s="13"/>
      <c r="S4" s="14"/>
      <c r="T4" s="14"/>
      <c r="U4" s="14"/>
      <c r="V4" s="13"/>
      <c r="W4" s="13"/>
      <c r="X4" s="13"/>
      <c r="Y4" s="13"/>
      <c r="Z4" s="13"/>
      <c r="AA4" s="15"/>
    </row>
    <row r="5" spans="1:27" ht="15.75" x14ac:dyDescent="0.25">
      <c r="A5" s="34" t="s">
        <v>18</v>
      </c>
      <c r="B5" s="41" t="s">
        <v>19</v>
      </c>
      <c r="C5" s="37">
        <v>5.0099999999999999E-2</v>
      </c>
      <c r="D5" s="17">
        <v>2351.8181029245857</v>
      </c>
      <c r="E5" s="17">
        <v>823.99303956190192</v>
      </c>
      <c r="F5" s="18">
        <f t="shared" ref="F5:F16" si="0">(E5/D5)</f>
        <v>0.35036427287349797</v>
      </c>
      <c r="G5" s="18">
        <f>D5/E5</f>
        <v>2.8541722927356195</v>
      </c>
      <c r="H5" s="16">
        <v>1.2200000000000001E-2</v>
      </c>
      <c r="I5" s="19">
        <v>2886.6714183891659</v>
      </c>
      <c r="J5" s="19">
        <v>577.97393862967635</v>
      </c>
      <c r="K5" s="20">
        <f>J5/I5</f>
        <v>0.20022158911047802</v>
      </c>
      <c r="L5" s="20">
        <f>I5/J5</f>
        <v>4.9944664031620549</v>
      </c>
      <c r="M5" s="20">
        <f>(D5+I5)/(E5+J5)</f>
        <v>3.7365284652217494</v>
      </c>
      <c r="N5" s="21">
        <f t="shared" ref="N5:N28" si="1">(I5/D5)</f>
        <v>1.2274212086383158</v>
      </c>
      <c r="O5" s="21">
        <f>LOG(N5,2)</f>
        <v>0.29563041716307525</v>
      </c>
      <c r="P5" s="21">
        <f>D5/I5</f>
        <v>0.81471624651930719</v>
      </c>
      <c r="Q5" s="21">
        <f>J5/E5</f>
        <v>0.70143060788107114</v>
      </c>
      <c r="R5" s="21">
        <f>LOG(Q5,2)</f>
        <v>-0.51162770895763532</v>
      </c>
      <c r="S5" s="21">
        <f>E5/J5</f>
        <v>1.4256577753583743</v>
      </c>
      <c r="T5" s="21">
        <f>Q5/N5</f>
        <v>0.57146691204662214</v>
      </c>
      <c r="U5" s="22">
        <v>4.8</v>
      </c>
      <c r="V5" s="22">
        <v>0</v>
      </c>
      <c r="W5" s="22">
        <v>33.6</v>
      </c>
      <c r="X5" s="22">
        <v>53.8</v>
      </c>
      <c r="Y5" s="16">
        <v>100</v>
      </c>
      <c r="Z5" s="16">
        <v>20</v>
      </c>
      <c r="AA5" s="23">
        <v>0</v>
      </c>
    </row>
    <row r="6" spans="1:27" ht="15.75" x14ac:dyDescent="0.25">
      <c r="A6" s="35" t="s">
        <v>20</v>
      </c>
      <c r="B6" s="42" t="s">
        <v>19</v>
      </c>
      <c r="C6" s="38">
        <v>4.9500000000000002E-2</v>
      </c>
      <c r="D6" s="2">
        <v>2573.5617039964868</v>
      </c>
      <c r="E6" s="2">
        <v>823.62082362082356</v>
      </c>
      <c r="F6" s="3">
        <f t="shared" si="0"/>
        <v>0.32003150433184557</v>
      </c>
      <c r="G6" s="3">
        <f t="shared" ref="G6:G28" si="2">D6/E6</f>
        <v>3.1246923707957346</v>
      </c>
      <c r="H6" s="1">
        <v>1.1299999999999999E-2</v>
      </c>
      <c r="I6" s="4">
        <v>3308.9649865332822</v>
      </c>
      <c r="J6" s="4">
        <v>450.4197867029726</v>
      </c>
      <c r="K6" s="5">
        <f t="shared" ref="K6:K28" si="3">J6/I6</f>
        <v>0.13612104949314252</v>
      </c>
      <c r="L6" s="5">
        <f t="shared" ref="L6:L28" si="4">I6/J6</f>
        <v>7.3464023655678448</v>
      </c>
      <c r="M6" s="5">
        <f t="shared" ref="M6:M28" si="5">(D6+I6)/(E6+J6)</f>
        <v>4.6172207093420132</v>
      </c>
      <c r="N6" s="6">
        <f t="shared" si="1"/>
        <v>1.2857531184874202</v>
      </c>
      <c r="O6" s="6">
        <f t="shared" ref="O6:O28" si="6">LOG(N6,2)</f>
        <v>0.36261365283163421</v>
      </c>
      <c r="P6" s="6">
        <f t="shared" ref="P6:P28" si="7">D6/I6</f>
        <v>0.77775428705661265</v>
      </c>
      <c r="Q6" s="6">
        <f t="shared" ref="Q6:Q28" si="8">J6/E6</f>
        <v>0.54687760894974136</v>
      </c>
      <c r="R6" s="6">
        <f t="shared" ref="R6:R28" si="9">LOG(Q6,2)</f>
        <v>-0.87071010047697517</v>
      </c>
      <c r="S6" s="6">
        <f t="shared" ref="S6:S28" si="10">E6/J6</f>
        <v>1.8285627051370121</v>
      </c>
      <c r="T6" s="6">
        <f t="shared" ref="T6:T28" si="11">Q6/N6</f>
        <v>0.42533640485593111</v>
      </c>
      <c r="U6" s="7">
        <v>4.8</v>
      </c>
      <c r="V6" s="7">
        <v>0</v>
      </c>
      <c r="W6" s="47">
        <v>8</v>
      </c>
      <c r="X6" s="7">
        <v>52.4</v>
      </c>
      <c r="Y6" s="1">
        <v>100</v>
      </c>
      <c r="Z6" s="48">
        <v>90</v>
      </c>
      <c r="AA6" s="24">
        <v>5</v>
      </c>
    </row>
    <row r="7" spans="1:27" ht="15.75" x14ac:dyDescent="0.25">
      <c r="A7" s="35" t="s">
        <v>21</v>
      </c>
      <c r="B7" s="42" t="s">
        <v>19</v>
      </c>
      <c r="C7" s="38">
        <v>4.9799999999999997E-2</v>
      </c>
      <c r="D7" s="2">
        <v>2339.7939584424657</v>
      </c>
      <c r="E7" s="2">
        <v>659.04644217897226</v>
      </c>
      <c r="F7" s="3">
        <f t="shared" si="0"/>
        <v>0.28166858017604279</v>
      </c>
      <c r="G7" s="3">
        <f t="shared" si="2"/>
        <v>3.5502717391304355</v>
      </c>
      <c r="H7" s="1">
        <v>1.29E-2</v>
      </c>
      <c r="I7" s="4">
        <v>3100.7751937984494</v>
      </c>
      <c r="J7" s="4">
        <v>467.1039554760485</v>
      </c>
      <c r="K7" s="5">
        <f t="shared" si="3"/>
        <v>0.15064102564102566</v>
      </c>
      <c r="L7" s="5">
        <f t="shared" si="4"/>
        <v>6.6382978723404253</v>
      </c>
      <c r="M7" s="5">
        <f t="shared" si="5"/>
        <v>4.8311212814645312</v>
      </c>
      <c r="N7" s="6">
        <f t="shared" si="1"/>
        <v>1.3252342936480386</v>
      </c>
      <c r="O7" s="6">
        <f t="shared" si="6"/>
        <v>0.40624744224406695</v>
      </c>
      <c r="P7" s="6">
        <f t="shared" si="7"/>
        <v>0.75458355159769519</v>
      </c>
      <c r="Q7" s="6">
        <f t="shared" si="8"/>
        <v>0.70875726744186052</v>
      </c>
      <c r="R7" s="6">
        <f t="shared" si="9"/>
        <v>-0.49663647167753577</v>
      </c>
      <c r="S7" s="6">
        <f t="shared" si="10"/>
        <v>1.4109202768520892</v>
      </c>
      <c r="T7" s="6">
        <f t="shared" si="11"/>
        <v>0.53481657608695665</v>
      </c>
      <c r="U7" s="7">
        <v>5.5</v>
      </c>
      <c r="V7" s="7">
        <v>0</v>
      </c>
      <c r="W7" s="7">
        <v>43</v>
      </c>
      <c r="X7" s="7">
        <v>57.9</v>
      </c>
      <c r="Y7" s="1">
        <v>100</v>
      </c>
      <c r="Z7" s="1">
        <v>5</v>
      </c>
      <c r="AA7" s="24">
        <v>0</v>
      </c>
    </row>
    <row r="8" spans="1:27" ht="15.75" x14ac:dyDescent="0.25">
      <c r="A8" s="35" t="s">
        <v>22</v>
      </c>
      <c r="B8" s="42" t="s">
        <v>19</v>
      </c>
      <c r="C8" s="38">
        <v>4.7500000000000001E-2</v>
      </c>
      <c r="D8" s="2">
        <v>2242.5629290617849</v>
      </c>
      <c r="E8" s="2">
        <v>685.56005398110653</v>
      </c>
      <c r="F8" s="3">
        <f t="shared" si="0"/>
        <v>0.30570381998953422</v>
      </c>
      <c r="G8" s="3">
        <f t="shared" si="2"/>
        <v>3.2711400205409111</v>
      </c>
      <c r="H8" s="8">
        <v>1.2E-2</v>
      </c>
      <c r="I8" s="4">
        <v>3079.7101449275365</v>
      </c>
      <c r="J8" s="4">
        <v>495.72649572649573</v>
      </c>
      <c r="K8" s="5">
        <f t="shared" si="3"/>
        <v>0.16096530920060331</v>
      </c>
      <c r="L8" s="5">
        <f t="shared" si="4"/>
        <v>6.2125187406296858</v>
      </c>
      <c r="M8" s="5">
        <f t="shared" si="5"/>
        <v>4.5054885923374952</v>
      </c>
      <c r="N8" s="6">
        <f t="shared" si="1"/>
        <v>1.3732993197278913</v>
      </c>
      <c r="O8" s="6">
        <f t="shared" si="6"/>
        <v>0.45764610474492307</v>
      </c>
      <c r="P8" s="6">
        <f t="shared" si="7"/>
        <v>0.72817337461300302</v>
      </c>
      <c r="Q8" s="6">
        <f t="shared" si="8"/>
        <v>0.72309711286089251</v>
      </c>
      <c r="R8" s="6">
        <f t="shared" si="9"/>
        <v>-0.4677386789221642</v>
      </c>
      <c r="S8" s="6">
        <f t="shared" si="10"/>
        <v>1.3829401088929218</v>
      </c>
      <c r="T8" s="6">
        <f t="shared" si="11"/>
        <v>0.52654006484483562</v>
      </c>
      <c r="U8" s="7">
        <v>5.5</v>
      </c>
      <c r="V8" s="7">
        <v>0</v>
      </c>
      <c r="W8" s="7">
        <v>41.6</v>
      </c>
      <c r="X8" s="7">
        <v>56.5</v>
      </c>
      <c r="Y8" s="1">
        <v>100</v>
      </c>
      <c r="Z8" s="1">
        <v>5</v>
      </c>
      <c r="AA8" s="24">
        <v>0</v>
      </c>
    </row>
    <row r="9" spans="1:27" ht="15.75" x14ac:dyDescent="0.25">
      <c r="A9" s="35" t="s">
        <v>23</v>
      </c>
      <c r="B9" s="42" t="s">
        <v>24</v>
      </c>
      <c r="C9" s="38">
        <v>6.0499999999999998E-2</v>
      </c>
      <c r="D9" s="2">
        <v>1315.1275601868488</v>
      </c>
      <c r="E9" s="2">
        <v>932.40093240093256</v>
      </c>
      <c r="F9" s="3">
        <f t="shared" si="0"/>
        <v>0.7089813647190697</v>
      </c>
      <c r="G9" s="3">
        <f t="shared" si="2"/>
        <v>1.410474308300395</v>
      </c>
      <c r="H9" s="1">
        <v>1.24E-2</v>
      </c>
      <c r="I9" s="4">
        <v>1313.1136044880786</v>
      </c>
      <c r="J9" s="4">
        <v>1209.6774193548388</v>
      </c>
      <c r="K9" s="5">
        <f t="shared" si="3"/>
        <v>0.92122830440587444</v>
      </c>
      <c r="L9" s="5">
        <f t="shared" si="4"/>
        <v>1.0855072463768116</v>
      </c>
      <c r="M9" s="5">
        <f t="shared" si="5"/>
        <v>1.2269584642040143</v>
      </c>
      <c r="N9" s="6">
        <f t="shared" si="1"/>
        <v>0.99846862330336683</v>
      </c>
      <c r="O9" s="6">
        <f t="shared" si="6"/>
        <v>-2.2110029375720904E-3</v>
      </c>
      <c r="P9" s="6">
        <f t="shared" si="7"/>
        <v>1.0015337254079819</v>
      </c>
      <c r="Q9" s="6">
        <f t="shared" si="8"/>
        <v>1.2973790322580643</v>
      </c>
      <c r="R9" s="6">
        <f t="shared" si="9"/>
        <v>0.37560002783382634</v>
      </c>
      <c r="S9" s="6">
        <f t="shared" si="10"/>
        <v>0.77078477078477092</v>
      </c>
      <c r="T9" s="6">
        <f t="shared" si="11"/>
        <v>1.2993688554436216</v>
      </c>
      <c r="U9" s="7">
        <v>4.8</v>
      </c>
      <c r="V9" s="7">
        <v>0</v>
      </c>
      <c r="W9" s="7">
        <v>46.3</v>
      </c>
      <c r="X9" s="7">
        <v>52.5</v>
      </c>
      <c r="Y9" s="1">
        <v>100</v>
      </c>
      <c r="Z9" s="1">
        <v>0</v>
      </c>
      <c r="AA9" s="24">
        <v>0</v>
      </c>
    </row>
    <row r="10" spans="1:27" ht="15.75" x14ac:dyDescent="0.25">
      <c r="A10" s="35" t="s">
        <v>25</v>
      </c>
      <c r="B10" s="42" t="s">
        <v>24</v>
      </c>
      <c r="C10" s="38">
        <v>5.4600000000000003E-2</v>
      </c>
      <c r="D10" s="2">
        <v>627.48845357541006</v>
      </c>
      <c r="E10" s="2">
        <v>1098.9010989010987</v>
      </c>
      <c r="F10" s="3">
        <f t="shared" si="0"/>
        <v>1.7512690355329947</v>
      </c>
      <c r="G10" s="3">
        <f t="shared" si="2"/>
        <v>0.57101449275362326</v>
      </c>
      <c r="H10" s="1">
        <v>1.14E-2</v>
      </c>
      <c r="I10" s="4">
        <v>562.54767353165516</v>
      </c>
      <c r="J10" s="4">
        <v>1439.4961763382814</v>
      </c>
      <c r="K10" s="5">
        <f t="shared" si="3"/>
        <v>2.5588874402433723</v>
      </c>
      <c r="L10" s="5">
        <f t="shared" si="4"/>
        <v>0.39079483695652173</v>
      </c>
      <c r="M10" s="5">
        <f t="shared" si="5"/>
        <v>0.46881397908640615</v>
      </c>
      <c r="N10" s="6">
        <f t="shared" si="1"/>
        <v>0.89650681271707178</v>
      </c>
      <c r="O10" s="6">
        <f t="shared" si="6"/>
        <v>-0.15761354845206205</v>
      </c>
      <c r="P10" s="6">
        <f t="shared" si="7"/>
        <v>1.1154404917116783</v>
      </c>
      <c r="Q10" s="6">
        <f t="shared" si="8"/>
        <v>1.3099415204678362</v>
      </c>
      <c r="R10" s="6">
        <f t="shared" si="9"/>
        <v>0.3895024071717062</v>
      </c>
      <c r="S10" s="6">
        <f t="shared" si="10"/>
        <v>0.7633928571428571</v>
      </c>
      <c r="T10" s="6">
        <f t="shared" si="11"/>
        <v>1.4611618137041866</v>
      </c>
      <c r="U10" s="7">
        <v>4.7</v>
      </c>
      <c r="V10" s="7">
        <v>35</v>
      </c>
      <c r="W10" s="7">
        <v>46.4</v>
      </c>
      <c r="X10" s="7">
        <v>57</v>
      </c>
      <c r="Y10" s="1">
        <v>0</v>
      </c>
      <c r="Z10" s="1">
        <v>0</v>
      </c>
      <c r="AA10" s="24">
        <v>0</v>
      </c>
    </row>
    <row r="11" spans="1:27" ht="15.75" x14ac:dyDescent="0.25">
      <c r="A11" s="35" t="s">
        <v>26</v>
      </c>
      <c r="B11" s="42" t="s">
        <v>24</v>
      </c>
      <c r="C11" s="39">
        <v>6.9000000000000006E-2</v>
      </c>
      <c r="D11" s="2">
        <v>913.67359798361679</v>
      </c>
      <c r="E11" s="2">
        <v>884.4295800817539</v>
      </c>
      <c r="F11" s="3">
        <f t="shared" si="0"/>
        <v>0.96799292661361624</v>
      </c>
      <c r="G11" s="3">
        <f t="shared" si="2"/>
        <v>1.0330654000730728</v>
      </c>
      <c r="H11" s="1">
        <v>1.55E-2</v>
      </c>
      <c r="I11" s="4">
        <v>903.22580645161304</v>
      </c>
      <c r="J11" s="4">
        <v>1480.5624483043839</v>
      </c>
      <c r="K11" s="5">
        <f t="shared" si="3"/>
        <v>1.6391941391941391</v>
      </c>
      <c r="L11" s="5">
        <f t="shared" si="4"/>
        <v>0.61005586592178773</v>
      </c>
      <c r="M11" s="5">
        <f t="shared" si="5"/>
        <v>0.76824758080688982</v>
      </c>
      <c r="N11" s="6">
        <f t="shared" si="1"/>
        <v>0.98856507230255863</v>
      </c>
      <c r="O11" s="6">
        <f t="shared" si="6"/>
        <v>-1.6592160396385648E-2</v>
      </c>
      <c r="P11" s="6">
        <f t="shared" si="7"/>
        <v>1.0115671977675755</v>
      </c>
      <c r="Q11" s="6">
        <f t="shared" si="8"/>
        <v>1.6740309026836544</v>
      </c>
      <c r="R11" s="6">
        <f t="shared" si="9"/>
        <v>0.74332616034760712</v>
      </c>
      <c r="S11" s="6">
        <f t="shared" si="10"/>
        <v>0.59736053760829066</v>
      </c>
      <c r="T11" s="6">
        <f t="shared" si="11"/>
        <v>1.6933947492040293</v>
      </c>
      <c r="U11" s="7">
        <v>4.8</v>
      </c>
      <c r="V11" s="7">
        <v>40.700000000000003</v>
      </c>
      <c r="W11" s="7">
        <v>49.4</v>
      </c>
      <c r="X11" s="7">
        <v>55.3</v>
      </c>
      <c r="Y11" s="1">
        <v>0</v>
      </c>
      <c r="Z11" s="1">
        <v>0</v>
      </c>
      <c r="AA11" s="24">
        <v>0</v>
      </c>
    </row>
    <row r="12" spans="1:27" ht="15.75" x14ac:dyDescent="0.25">
      <c r="A12" s="35" t="s">
        <v>27</v>
      </c>
      <c r="B12" s="42" t="s">
        <v>24</v>
      </c>
      <c r="C12" s="38">
        <v>5.8099999999999999E-2</v>
      </c>
      <c r="D12" s="2">
        <v>905.48529521813964</v>
      </c>
      <c r="E12" s="2">
        <v>922.3708018888741</v>
      </c>
      <c r="F12" s="3">
        <f t="shared" si="0"/>
        <v>1.0186480186480185</v>
      </c>
      <c r="G12" s="3">
        <f t="shared" si="2"/>
        <v>0.98169336384439365</v>
      </c>
      <c r="H12" s="1">
        <v>1.15E-2</v>
      </c>
      <c r="I12" s="4">
        <v>848.77126654064273</v>
      </c>
      <c r="J12" s="4">
        <v>1204.0133779264215</v>
      </c>
      <c r="K12" s="5">
        <f t="shared" si="3"/>
        <v>1.4185369196505055</v>
      </c>
      <c r="L12" s="5">
        <f t="shared" si="4"/>
        <v>0.70495169082125597</v>
      </c>
      <c r="M12" s="5">
        <f t="shared" si="5"/>
        <v>0.8249951153752294</v>
      </c>
      <c r="N12" s="6">
        <f t="shared" si="1"/>
        <v>0.93736615163492631</v>
      </c>
      <c r="O12" s="6">
        <f t="shared" si="6"/>
        <v>-9.3315394960656314E-2</v>
      </c>
      <c r="P12" s="6">
        <f t="shared" si="7"/>
        <v>1.0668189781077859</v>
      </c>
      <c r="Q12" s="6">
        <f t="shared" si="8"/>
        <v>1.3053463698772625</v>
      </c>
      <c r="R12" s="6">
        <f t="shared" si="9"/>
        <v>0.38443267254273966</v>
      </c>
      <c r="S12" s="6">
        <f t="shared" si="10"/>
        <v>0.76608019379103698</v>
      </c>
      <c r="T12" s="6">
        <f t="shared" si="11"/>
        <v>1.392568280389169</v>
      </c>
      <c r="U12" s="7">
        <v>5.4</v>
      </c>
      <c r="V12" s="7">
        <v>5.2</v>
      </c>
      <c r="W12" s="7">
        <v>48.6</v>
      </c>
      <c r="X12" s="7">
        <v>56.3</v>
      </c>
      <c r="Y12" s="1">
        <v>50</v>
      </c>
      <c r="Z12" s="1">
        <v>0</v>
      </c>
      <c r="AA12" s="24">
        <v>0</v>
      </c>
    </row>
    <row r="13" spans="1:27" ht="15.75" x14ac:dyDescent="0.25">
      <c r="A13" s="35" t="s">
        <v>28</v>
      </c>
      <c r="B13" s="42" t="s">
        <v>29</v>
      </c>
      <c r="C13" s="38">
        <v>4.6199999999999998E-2</v>
      </c>
      <c r="D13" s="2">
        <v>683.22981366459624</v>
      </c>
      <c r="E13" s="2">
        <v>1015.6510156510158</v>
      </c>
      <c r="F13" s="3">
        <f t="shared" si="0"/>
        <v>1.4865437592710322</v>
      </c>
      <c r="G13" s="3">
        <f t="shared" si="2"/>
        <v>0.67270135424091226</v>
      </c>
      <c r="H13" s="1">
        <v>1.35E-2</v>
      </c>
      <c r="I13" s="4">
        <v>830.91787439613529</v>
      </c>
      <c r="J13" s="4">
        <v>1386.5147198480533</v>
      </c>
      <c r="K13" s="5">
        <f t="shared" si="3"/>
        <v>1.6686543430729479</v>
      </c>
      <c r="L13" s="5">
        <f t="shared" si="4"/>
        <v>0.59928528886241805</v>
      </c>
      <c r="M13" s="5">
        <f t="shared" si="5"/>
        <v>0.63032607021436637</v>
      </c>
      <c r="N13" s="6">
        <f t="shared" si="1"/>
        <v>1.2161616161616162</v>
      </c>
      <c r="O13" s="6">
        <f t="shared" si="6"/>
        <v>0.28233496179273015</v>
      </c>
      <c r="P13" s="6">
        <f t="shared" si="7"/>
        <v>0.82225913621262448</v>
      </c>
      <c r="Q13" s="6">
        <f t="shared" si="8"/>
        <v>1.3651487553126898</v>
      </c>
      <c r="R13" s="6">
        <f t="shared" si="9"/>
        <v>0.44905816496120143</v>
      </c>
      <c r="S13" s="6">
        <f t="shared" si="10"/>
        <v>0.73252090375378043</v>
      </c>
      <c r="T13" s="6">
        <f t="shared" si="11"/>
        <v>1.1225060363451518</v>
      </c>
      <c r="U13" s="7">
        <v>4.9000000000000004</v>
      </c>
      <c r="V13" s="7">
        <v>42</v>
      </c>
      <c r="W13" s="7">
        <v>57</v>
      </c>
      <c r="X13" s="7">
        <v>68.099999999999994</v>
      </c>
      <c r="Y13" s="1">
        <v>0</v>
      </c>
      <c r="Z13" s="1">
        <v>0</v>
      </c>
      <c r="AA13" s="24">
        <v>0</v>
      </c>
    </row>
    <row r="14" spans="1:27" ht="15.75" x14ac:dyDescent="0.25">
      <c r="A14" s="35" t="s">
        <v>30</v>
      </c>
      <c r="B14" s="42" t="s">
        <v>29</v>
      </c>
      <c r="C14" s="38">
        <v>4.8599999999999997E-2</v>
      </c>
      <c r="D14" s="2">
        <v>851.67292896761501</v>
      </c>
      <c r="E14" s="2">
        <v>954.94354753614027</v>
      </c>
      <c r="F14" s="3">
        <f t="shared" si="0"/>
        <v>1.1212561947856066</v>
      </c>
      <c r="G14" s="3">
        <f t="shared" si="2"/>
        <v>0.89185683401393223</v>
      </c>
      <c r="H14" s="1">
        <v>1.3100000000000001E-2</v>
      </c>
      <c r="I14" s="4">
        <v>972.45270494523731</v>
      </c>
      <c r="J14" s="4">
        <v>1497.357604227833</v>
      </c>
      <c r="K14" s="5">
        <f t="shared" si="3"/>
        <v>1.539774218955106</v>
      </c>
      <c r="L14" s="5">
        <f t="shared" si="4"/>
        <v>0.64944586530264292</v>
      </c>
      <c r="M14" s="5">
        <f t="shared" si="5"/>
        <v>0.74384242432897529</v>
      </c>
      <c r="N14" s="6">
        <f t="shared" si="1"/>
        <v>1.141814741163641</v>
      </c>
      <c r="O14" s="6">
        <f t="shared" si="6"/>
        <v>0.19132859318263498</v>
      </c>
      <c r="P14" s="6">
        <f t="shared" si="7"/>
        <v>0.8757988173991208</v>
      </c>
      <c r="Q14" s="6">
        <f t="shared" si="8"/>
        <v>1.5680064105267593</v>
      </c>
      <c r="R14" s="6">
        <f t="shared" si="9"/>
        <v>0.6489314576777766</v>
      </c>
      <c r="S14" s="6">
        <f t="shared" si="10"/>
        <v>0.63775249468786166</v>
      </c>
      <c r="T14" s="6">
        <f t="shared" si="11"/>
        <v>1.373258160013576</v>
      </c>
      <c r="U14" s="7">
        <v>5.3</v>
      </c>
      <c r="V14" s="7">
        <v>47</v>
      </c>
      <c r="W14" s="7">
        <v>41.2</v>
      </c>
      <c r="X14" s="7">
        <v>66.5</v>
      </c>
      <c r="Y14" s="1">
        <v>0</v>
      </c>
      <c r="Z14" s="1">
        <v>5</v>
      </c>
      <c r="AA14" s="24">
        <v>0</v>
      </c>
    </row>
    <row r="15" spans="1:27" ht="15.75" x14ac:dyDescent="0.25">
      <c r="A15" s="35" t="s">
        <v>31</v>
      </c>
      <c r="B15" s="42" t="s">
        <v>29</v>
      </c>
      <c r="C15" s="38">
        <v>3.9800000000000002E-2</v>
      </c>
      <c r="D15" s="2">
        <v>834.60782171728204</v>
      </c>
      <c r="E15" s="2">
        <v>1082.3347506764592</v>
      </c>
      <c r="F15" s="3">
        <f t="shared" si="0"/>
        <v>1.2968183648811922</v>
      </c>
      <c r="G15" s="3">
        <f t="shared" si="2"/>
        <v>0.77111801242236022</v>
      </c>
      <c r="H15" s="1">
        <v>1.15E-2</v>
      </c>
      <c r="I15" s="4">
        <v>1111.5311909262759</v>
      </c>
      <c r="J15" s="4">
        <v>1304.3478260869565</v>
      </c>
      <c r="K15" s="5">
        <f t="shared" si="3"/>
        <v>1.1734693877551021</v>
      </c>
      <c r="L15" s="5">
        <f t="shared" si="4"/>
        <v>0.85217391304347823</v>
      </c>
      <c r="M15" s="5">
        <f t="shared" si="5"/>
        <v>0.81541593825297065</v>
      </c>
      <c r="N15" s="6">
        <f t="shared" si="1"/>
        <v>1.3318005918506715</v>
      </c>
      <c r="O15" s="6">
        <f t="shared" si="6"/>
        <v>0.41337808639988927</v>
      </c>
      <c r="P15" s="6">
        <f t="shared" si="7"/>
        <v>0.75086315933408543</v>
      </c>
      <c r="Q15" s="6">
        <f t="shared" si="8"/>
        <v>1.2051242236024844</v>
      </c>
      <c r="R15" s="6">
        <f t="shared" si="9"/>
        <v>0.26918186640391778</v>
      </c>
      <c r="S15" s="6">
        <f t="shared" si="10"/>
        <v>0.82978997551861877</v>
      </c>
      <c r="T15" s="6">
        <f t="shared" si="11"/>
        <v>0.90488338192419826</v>
      </c>
      <c r="U15" s="7">
        <v>5.0999999999999996</v>
      </c>
      <c r="V15" s="7">
        <v>45.9</v>
      </c>
      <c r="W15" s="7">
        <v>35.5</v>
      </c>
      <c r="X15" s="7">
        <v>63</v>
      </c>
      <c r="Y15" s="1">
        <v>0</v>
      </c>
      <c r="Z15" s="1">
        <v>10</v>
      </c>
      <c r="AA15" s="24">
        <v>0</v>
      </c>
    </row>
    <row r="16" spans="1:27" ht="15.75" x14ac:dyDescent="0.25">
      <c r="A16" s="35" t="s">
        <v>32</v>
      </c>
      <c r="B16" s="42" t="s">
        <v>29</v>
      </c>
      <c r="C16" s="38">
        <v>4.2799999999999998E-2</v>
      </c>
      <c r="D16" s="2">
        <v>915.27834213734252</v>
      </c>
      <c r="E16" s="2">
        <v>970.52480230050332</v>
      </c>
      <c r="F16" s="3">
        <f t="shared" si="0"/>
        <v>1.0603602834457442</v>
      </c>
      <c r="G16" s="3">
        <f t="shared" si="2"/>
        <v>0.94307568438003209</v>
      </c>
      <c r="H16" s="1">
        <v>1.0200000000000001E-2</v>
      </c>
      <c r="I16" s="45">
        <v>1555.8397271952258</v>
      </c>
      <c r="J16" s="4">
        <v>1079.6882855706385</v>
      </c>
      <c r="K16" s="5">
        <f t="shared" si="3"/>
        <v>0.6939585528626625</v>
      </c>
      <c r="L16" s="5">
        <f t="shared" si="4"/>
        <v>1.4410082502404209</v>
      </c>
      <c r="M16" s="5">
        <f t="shared" si="5"/>
        <v>1.2052981633721191</v>
      </c>
      <c r="N16" s="46">
        <f t="shared" si="1"/>
        <v>1.6998541925094122</v>
      </c>
      <c r="O16" s="6">
        <f t="shared" si="6"/>
        <v>0.76541100238349247</v>
      </c>
      <c r="P16" s="6">
        <f t="shared" si="7"/>
        <v>0.5882857508641659</v>
      </c>
      <c r="Q16" s="6">
        <f t="shared" si="8"/>
        <v>1.1124788186879688</v>
      </c>
      <c r="R16" s="6">
        <f t="shared" si="9"/>
        <v>0.15377786779612759</v>
      </c>
      <c r="S16" s="6">
        <f t="shared" si="10"/>
        <v>0.89889351887110647</v>
      </c>
      <c r="T16" s="6">
        <f t="shared" si="11"/>
        <v>0.65445543717233201</v>
      </c>
      <c r="U16" s="7">
        <v>5.2</v>
      </c>
      <c r="V16" s="7">
        <v>12.1</v>
      </c>
      <c r="W16" s="7">
        <v>48.6</v>
      </c>
      <c r="X16" s="7">
        <v>62</v>
      </c>
      <c r="Y16" s="48">
        <v>90</v>
      </c>
      <c r="Z16" s="1">
        <v>5</v>
      </c>
      <c r="AA16" s="24">
        <v>0</v>
      </c>
    </row>
    <row r="17" spans="1:27" ht="15.75" x14ac:dyDescent="0.25">
      <c r="A17" s="35" t="s">
        <v>33</v>
      </c>
      <c r="B17" s="42" t="s">
        <v>34</v>
      </c>
      <c r="C17" s="38">
        <v>5.8200000000000002E-2</v>
      </c>
      <c r="D17" s="2">
        <v>941.28193635141201</v>
      </c>
      <c r="E17" s="2">
        <v>859.10652920962195</v>
      </c>
      <c r="F17" s="3">
        <f>(E17/D17)</f>
        <v>0.91269841269841256</v>
      </c>
      <c r="G17" s="3">
        <f t="shared" si="2"/>
        <v>1.0956521739130436</v>
      </c>
      <c r="H17" s="1">
        <v>1.83E-2</v>
      </c>
      <c r="I17" s="4">
        <v>1173.6754573532905</v>
      </c>
      <c r="J17" s="4">
        <v>1141.9363878380273</v>
      </c>
      <c r="K17" s="5">
        <f t="shared" si="3"/>
        <v>0.97295754178345284</v>
      </c>
      <c r="L17" s="5">
        <f t="shared" si="4"/>
        <v>1.0277940784209121</v>
      </c>
      <c r="M17" s="5">
        <f t="shared" si="5"/>
        <v>1.0569275529707896</v>
      </c>
      <c r="N17" s="6">
        <f t="shared" si="1"/>
        <v>1.2468904501691385</v>
      </c>
      <c r="O17" s="6">
        <f t="shared" si="6"/>
        <v>0.31833471782163997</v>
      </c>
      <c r="P17" s="6">
        <f t="shared" si="7"/>
        <v>0.80199507491965449</v>
      </c>
      <c r="Q17" s="6">
        <f t="shared" si="8"/>
        <v>1.3292139554434639</v>
      </c>
      <c r="R17" s="6">
        <f t="shared" si="9"/>
        <v>0.41057334510570853</v>
      </c>
      <c r="S17" s="6">
        <f t="shared" si="10"/>
        <v>0.75232433116184927</v>
      </c>
      <c r="T17" s="6">
        <f t="shared" si="11"/>
        <v>1.0660230457801312</v>
      </c>
      <c r="U17" s="7">
        <v>5.3</v>
      </c>
      <c r="V17" s="7">
        <v>35.299999999999997</v>
      </c>
      <c r="W17" s="7">
        <v>53</v>
      </c>
      <c r="X17" s="7">
        <v>68.8</v>
      </c>
      <c r="Y17" s="1">
        <v>0</v>
      </c>
      <c r="Z17" s="1">
        <v>0</v>
      </c>
      <c r="AA17" s="24">
        <v>0</v>
      </c>
    </row>
    <row r="18" spans="1:27" ht="15.75" x14ac:dyDescent="0.25">
      <c r="A18" s="35" t="s">
        <v>35</v>
      </c>
      <c r="B18" s="42" t="s">
        <v>34</v>
      </c>
      <c r="C18" s="38">
        <v>5.6300000000000003E-2</v>
      </c>
      <c r="D18" s="2">
        <v>934.43509151285809</v>
      </c>
      <c r="E18" s="2">
        <v>933.64302955777191</v>
      </c>
      <c r="F18" s="3">
        <f t="shared" ref="F18:F20" si="12">(E18/D18)</f>
        <v>0.99915236278872632</v>
      </c>
      <c r="G18" s="3">
        <f t="shared" si="2"/>
        <v>1.0008483563096502</v>
      </c>
      <c r="H18" s="1">
        <v>1.89E-2</v>
      </c>
      <c r="I18" s="4">
        <v>1084.6560846560847</v>
      </c>
      <c r="J18" s="4">
        <v>1315.9679826346494</v>
      </c>
      <c r="K18" s="5">
        <f t="shared" si="3"/>
        <v>1.2132582864290182</v>
      </c>
      <c r="L18" s="5">
        <f t="shared" si="4"/>
        <v>0.8242268041237113</v>
      </c>
      <c r="M18" s="5">
        <f t="shared" si="5"/>
        <v>0.89752902400721313</v>
      </c>
      <c r="N18" s="6">
        <f t="shared" si="1"/>
        <v>1.1607612925794744</v>
      </c>
      <c r="O18" s="6">
        <f t="shared" si="6"/>
        <v>0.21507131637229659</v>
      </c>
      <c r="P18" s="6">
        <f t="shared" si="7"/>
        <v>0.86150357217526918</v>
      </c>
      <c r="Q18" s="6">
        <f t="shared" si="8"/>
        <v>1.4094979997419024</v>
      </c>
      <c r="R18" s="6">
        <f t="shared" si="9"/>
        <v>0.49518143054083874</v>
      </c>
      <c r="S18" s="6">
        <f t="shared" si="10"/>
        <v>0.70947245060518926</v>
      </c>
      <c r="T18" s="6">
        <f t="shared" si="11"/>
        <v>1.2142875617515456</v>
      </c>
      <c r="U18" s="7">
        <v>5.2</v>
      </c>
      <c r="V18" s="7">
        <v>21.5</v>
      </c>
      <c r="W18" s="7">
        <v>58.8</v>
      </c>
      <c r="X18" s="7">
        <v>64.900000000000006</v>
      </c>
      <c r="Y18" s="1">
        <v>10</v>
      </c>
      <c r="Z18" s="1">
        <v>0</v>
      </c>
      <c r="AA18" s="24">
        <v>0</v>
      </c>
    </row>
    <row r="19" spans="1:27" ht="15.75" x14ac:dyDescent="0.25">
      <c r="A19" s="35" t="s">
        <v>36</v>
      </c>
      <c r="B19" s="42" t="s">
        <v>34</v>
      </c>
      <c r="C19" s="38">
        <v>5.0099999999999999E-2</v>
      </c>
      <c r="D19" s="2">
        <v>885.18614944025001</v>
      </c>
      <c r="E19" s="2">
        <v>951.94226930753882</v>
      </c>
      <c r="F19" s="3">
        <f t="shared" si="12"/>
        <v>1.0754147812971342</v>
      </c>
      <c r="G19" s="3">
        <f t="shared" si="2"/>
        <v>0.9298737727910239</v>
      </c>
      <c r="H19" s="1">
        <v>1.7600000000000001E-2</v>
      </c>
      <c r="I19" s="4">
        <v>1040.0197628458498</v>
      </c>
      <c r="J19" s="4">
        <v>1391.3170163170164</v>
      </c>
      <c r="K19" s="5">
        <f t="shared" si="3"/>
        <v>1.3377794019124187</v>
      </c>
      <c r="L19" s="5">
        <f t="shared" si="4"/>
        <v>0.74750739813339395</v>
      </c>
      <c r="M19" s="5">
        <f t="shared" si="5"/>
        <v>0.82159320741706543</v>
      </c>
      <c r="N19" s="6">
        <f t="shared" si="1"/>
        <v>1.1749164438502673</v>
      </c>
      <c r="O19" s="6">
        <f t="shared" si="6"/>
        <v>0.23255816076544916</v>
      </c>
      <c r="P19" s="6">
        <f t="shared" si="7"/>
        <v>0.85112435461618341</v>
      </c>
      <c r="Q19" s="6">
        <f t="shared" si="8"/>
        <v>1.4615560850439884</v>
      </c>
      <c r="R19" s="6">
        <f t="shared" si="9"/>
        <v>0.5475051914856286</v>
      </c>
      <c r="S19" s="6">
        <f t="shared" si="10"/>
        <v>0.68420227607612005</v>
      </c>
      <c r="T19" s="6">
        <f t="shared" si="11"/>
        <v>1.2439659796184201</v>
      </c>
      <c r="U19" s="7">
        <v>5.3</v>
      </c>
      <c r="V19" s="7">
        <v>38</v>
      </c>
      <c r="W19" s="7">
        <v>52.7</v>
      </c>
      <c r="X19" s="7">
        <v>60.5</v>
      </c>
      <c r="Y19" s="1">
        <v>0</v>
      </c>
      <c r="Z19" s="1">
        <v>0</v>
      </c>
      <c r="AA19" s="24">
        <v>0</v>
      </c>
    </row>
    <row r="20" spans="1:27" ht="15.75" x14ac:dyDescent="0.25">
      <c r="A20" s="35" t="s">
        <v>37</v>
      </c>
      <c r="B20" s="42" t="s">
        <v>34</v>
      </c>
      <c r="C20" s="39">
        <v>0.06</v>
      </c>
      <c r="D20" s="2">
        <v>884.05797101449275</v>
      </c>
      <c r="E20" s="2">
        <v>910.25641025641028</v>
      </c>
      <c r="F20" s="3">
        <f t="shared" si="12"/>
        <v>1.0296343001261035</v>
      </c>
      <c r="G20" s="3">
        <f t="shared" si="2"/>
        <v>0.97121861604409065</v>
      </c>
      <c r="H20" s="1">
        <v>1.8700000000000001E-2</v>
      </c>
      <c r="I20" s="4">
        <v>952.10416182283188</v>
      </c>
      <c r="J20" s="4">
        <v>1343.7542849307554</v>
      </c>
      <c r="K20" s="5">
        <f t="shared" si="3"/>
        <v>1.4113521805829496</v>
      </c>
      <c r="L20" s="5">
        <f t="shared" si="4"/>
        <v>0.70854037267080749</v>
      </c>
      <c r="M20" s="5">
        <f t="shared" si="5"/>
        <v>0.81461997352450699</v>
      </c>
      <c r="N20" s="6">
        <f t="shared" si="1"/>
        <v>1.0769702814061541</v>
      </c>
      <c r="O20" s="6">
        <f t="shared" si="6"/>
        <v>0.10697843979900425</v>
      </c>
      <c r="P20" s="6">
        <f t="shared" si="7"/>
        <v>0.92853072853072849</v>
      </c>
      <c r="Q20" s="6">
        <f t="shared" si="8"/>
        <v>1.4762371017549143</v>
      </c>
      <c r="R20" s="6">
        <f t="shared" si="9"/>
        <v>0.56192445449761397</v>
      </c>
      <c r="S20" s="6">
        <f t="shared" si="10"/>
        <v>0.67739795918367351</v>
      </c>
      <c r="T20" s="6">
        <f t="shared" si="11"/>
        <v>1.3707315115765817</v>
      </c>
      <c r="U20" s="7">
        <v>5.2</v>
      </c>
      <c r="V20" s="7">
        <v>27.1</v>
      </c>
      <c r="W20" s="7">
        <v>57.9</v>
      </c>
      <c r="X20" s="7">
        <v>65.5</v>
      </c>
      <c r="Y20" s="1">
        <v>10</v>
      </c>
      <c r="Z20" s="1">
        <v>0</v>
      </c>
      <c r="AA20" s="24">
        <v>0</v>
      </c>
    </row>
    <row r="21" spans="1:27" ht="15.75" x14ac:dyDescent="0.25">
      <c r="A21" s="35" t="s">
        <v>38</v>
      </c>
      <c r="B21" s="42" t="s">
        <v>39</v>
      </c>
      <c r="C21" s="38">
        <v>4.1300000000000003E-2</v>
      </c>
      <c r="D21" s="2">
        <v>923.25507948205063</v>
      </c>
      <c r="E21" s="2">
        <v>1136.1519836096106</v>
      </c>
      <c r="F21" s="3">
        <f>(E21/D21)</f>
        <v>1.2305938075607403</v>
      </c>
      <c r="G21" s="3">
        <f t="shared" si="2"/>
        <v>0.81261582323592296</v>
      </c>
      <c r="H21" s="1">
        <v>1.18E-2</v>
      </c>
      <c r="I21" s="4">
        <v>1390.9358879882091</v>
      </c>
      <c r="J21" s="4">
        <v>1466.7535853976531</v>
      </c>
      <c r="K21" s="5">
        <f t="shared" si="3"/>
        <v>1.054508405501783</v>
      </c>
      <c r="L21" s="5">
        <f t="shared" si="4"/>
        <v>0.94830917874396126</v>
      </c>
      <c r="M21" s="5">
        <f t="shared" si="5"/>
        <v>0.88907987866531846</v>
      </c>
      <c r="N21" s="6">
        <f t="shared" si="1"/>
        <v>1.5065564424173317</v>
      </c>
      <c r="O21" s="6">
        <f t="shared" si="6"/>
        <v>0.59125472382531219</v>
      </c>
      <c r="P21" s="6">
        <f t="shared" si="7"/>
        <v>0.66376537369914856</v>
      </c>
      <c r="Q21" s="6">
        <f t="shared" si="8"/>
        <v>1.290983606557377</v>
      </c>
      <c r="R21" s="6">
        <f t="shared" si="9"/>
        <v>0.36847068082439249</v>
      </c>
      <c r="S21" s="6">
        <f t="shared" si="10"/>
        <v>0.77460317460317463</v>
      </c>
      <c r="T21" s="6">
        <f t="shared" si="11"/>
        <v>0.85691021604603201</v>
      </c>
      <c r="U21" s="7">
        <v>5.6</v>
      </c>
      <c r="V21" s="7">
        <v>0</v>
      </c>
      <c r="W21" s="7">
        <v>45.6</v>
      </c>
      <c r="X21" s="7">
        <v>63.6</v>
      </c>
      <c r="Y21" s="1">
        <v>100</v>
      </c>
      <c r="Z21" s="1">
        <v>5</v>
      </c>
      <c r="AA21" s="24">
        <v>0</v>
      </c>
    </row>
    <row r="22" spans="1:27" ht="15.75" x14ac:dyDescent="0.25">
      <c r="A22" s="35" t="s">
        <v>40</v>
      </c>
      <c r="B22" s="42" t="s">
        <v>39</v>
      </c>
      <c r="C22" s="39">
        <v>4.0599999999999997E-2</v>
      </c>
      <c r="D22" s="2">
        <v>797.81537802527316</v>
      </c>
      <c r="E22" s="2">
        <v>1067.3234811165846</v>
      </c>
      <c r="F22" s="3">
        <f t="shared" ref="F22:F24" si="13">(E22/D22)</f>
        <v>1.3378076062639821</v>
      </c>
      <c r="G22" s="3">
        <f t="shared" si="2"/>
        <v>0.74749163879598668</v>
      </c>
      <c r="H22" s="1">
        <v>1.2699999999999999E-2</v>
      </c>
      <c r="I22" s="4">
        <v>1157.1379664498459</v>
      </c>
      <c r="J22" s="4">
        <v>1403.1899858671513</v>
      </c>
      <c r="K22" s="5">
        <f t="shared" si="3"/>
        <v>1.2126384463662572</v>
      </c>
      <c r="L22" s="5">
        <f t="shared" si="4"/>
        <v>0.8246481076008757</v>
      </c>
      <c r="M22" s="5">
        <f t="shared" si="5"/>
        <v>0.79131458727158155</v>
      </c>
      <c r="N22" s="6">
        <f t="shared" si="1"/>
        <v>1.4503831316387463</v>
      </c>
      <c r="O22" s="6">
        <f t="shared" si="6"/>
        <v>0.53643405134567068</v>
      </c>
      <c r="P22" s="6">
        <f t="shared" si="7"/>
        <v>0.68947299384965177</v>
      </c>
      <c r="Q22" s="6">
        <f t="shared" si="8"/>
        <v>1.3146810790663002</v>
      </c>
      <c r="R22" s="6">
        <f t="shared" si="9"/>
        <v>0.39471286685433354</v>
      </c>
      <c r="S22" s="6">
        <f t="shared" si="10"/>
        <v>0.76064074848495589</v>
      </c>
      <c r="T22" s="6">
        <f t="shared" si="11"/>
        <v>0.90643709954133267</v>
      </c>
      <c r="U22" s="7">
        <v>5.2</v>
      </c>
      <c r="V22" s="7">
        <v>38</v>
      </c>
      <c r="W22" s="7">
        <v>49.4</v>
      </c>
      <c r="X22" s="7">
        <v>65.5</v>
      </c>
      <c r="Y22" s="1">
        <v>5</v>
      </c>
      <c r="Z22" s="1">
        <v>0</v>
      </c>
      <c r="AA22" s="24">
        <v>0</v>
      </c>
    </row>
    <row r="23" spans="1:27" ht="15.75" x14ac:dyDescent="0.25">
      <c r="A23" s="35" t="s">
        <v>41</v>
      </c>
      <c r="B23" s="42" t="s">
        <v>39</v>
      </c>
      <c r="C23" s="39">
        <v>4.4999999999999998E-2</v>
      </c>
      <c r="D23" s="2">
        <v>985.50724637681162</v>
      </c>
      <c r="E23" s="2">
        <v>991.45299145299145</v>
      </c>
      <c r="F23" s="3">
        <f t="shared" si="13"/>
        <v>1.0060331825037707</v>
      </c>
      <c r="G23" s="3">
        <f t="shared" si="2"/>
        <v>0.99400299850074969</v>
      </c>
      <c r="H23" s="1">
        <v>1.38E-2</v>
      </c>
      <c r="I23" s="4">
        <v>1413.0434782608695</v>
      </c>
      <c r="J23" s="4">
        <v>1254.180602006689</v>
      </c>
      <c r="K23" s="5">
        <f t="shared" si="3"/>
        <v>0.88757396449704151</v>
      </c>
      <c r="L23" s="5">
        <f t="shared" si="4"/>
        <v>1.1266666666666665</v>
      </c>
      <c r="M23" s="5">
        <f t="shared" si="5"/>
        <v>1.0680953168955816</v>
      </c>
      <c r="N23" s="6">
        <f t="shared" si="1"/>
        <v>1.4338235294117645</v>
      </c>
      <c r="O23" s="6">
        <f t="shared" si="6"/>
        <v>0.51986747249927112</v>
      </c>
      <c r="P23" s="6">
        <f t="shared" si="7"/>
        <v>0.69743589743589751</v>
      </c>
      <c r="Q23" s="6">
        <f t="shared" si="8"/>
        <v>1.264992503748126</v>
      </c>
      <c r="R23" s="6">
        <f t="shared" si="9"/>
        <v>0.33912883564097068</v>
      </c>
      <c r="S23" s="6">
        <f t="shared" si="10"/>
        <v>0.79051851851851851</v>
      </c>
      <c r="T23" s="6">
        <f t="shared" si="11"/>
        <v>0.88225118210125719</v>
      </c>
      <c r="U23" s="7">
        <v>5.7</v>
      </c>
      <c r="V23" s="7">
        <v>33.799999999999997</v>
      </c>
      <c r="W23" s="7">
        <v>49.6</v>
      </c>
      <c r="X23" s="7">
        <v>65.8</v>
      </c>
      <c r="Y23" s="1">
        <v>20</v>
      </c>
      <c r="Z23" s="1">
        <v>0</v>
      </c>
      <c r="AA23" s="24">
        <v>0</v>
      </c>
    </row>
    <row r="24" spans="1:27" ht="15.75" x14ac:dyDescent="0.25">
      <c r="A24" s="35" t="s">
        <v>42</v>
      </c>
      <c r="B24" s="42" t="s">
        <v>39</v>
      </c>
      <c r="C24" s="38">
        <v>4.4900000000000002E-2</v>
      </c>
      <c r="D24" s="2">
        <v>884.09024886220584</v>
      </c>
      <c r="E24" s="2">
        <v>908.00068528353597</v>
      </c>
      <c r="F24" s="3">
        <f t="shared" si="13"/>
        <v>1.0270452439127138</v>
      </c>
      <c r="G24" s="3">
        <f t="shared" si="2"/>
        <v>0.97366694011484833</v>
      </c>
      <c r="H24" s="1">
        <v>1.32E-2</v>
      </c>
      <c r="I24" s="4">
        <v>1427.8656126482215</v>
      </c>
      <c r="J24" s="4">
        <v>1262.6262626262628</v>
      </c>
      <c r="K24" s="5">
        <f t="shared" si="3"/>
        <v>0.88427527873894662</v>
      </c>
      <c r="L24" s="5">
        <f t="shared" si="4"/>
        <v>1.1308695652173912</v>
      </c>
      <c r="M24" s="5">
        <f t="shared" si="5"/>
        <v>1.0651097203675284</v>
      </c>
      <c r="N24" s="6">
        <f t="shared" si="1"/>
        <v>1.615067708851937</v>
      </c>
      <c r="O24" s="6">
        <f t="shared" si="6"/>
        <v>0.69159464862030673</v>
      </c>
      <c r="P24" s="6">
        <f t="shared" si="7"/>
        <v>0.61916908778446522</v>
      </c>
      <c r="Q24" s="6">
        <f t="shared" si="8"/>
        <v>1.3905565084810372</v>
      </c>
      <c r="R24" s="6">
        <f t="shared" si="9"/>
        <v>0.47566237312679305</v>
      </c>
      <c r="S24" s="6">
        <f t="shared" si="10"/>
        <v>0.7191365427445604</v>
      </c>
      <c r="T24" s="6">
        <f t="shared" si="11"/>
        <v>0.86098960486895471</v>
      </c>
      <c r="U24" s="7">
        <v>5.6</v>
      </c>
      <c r="V24" s="7">
        <v>5.0999999999999996</v>
      </c>
      <c r="W24" s="7">
        <v>46.2</v>
      </c>
      <c r="X24" s="7">
        <v>69.2</v>
      </c>
      <c r="Y24" s="1">
        <v>90</v>
      </c>
      <c r="Z24" s="1">
        <v>0</v>
      </c>
      <c r="AA24" s="24">
        <v>0</v>
      </c>
    </row>
    <row r="25" spans="1:27" ht="15.75" x14ac:dyDescent="0.25">
      <c r="A25" s="35" t="s">
        <v>43</v>
      </c>
      <c r="B25" s="42" t="s">
        <v>44</v>
      </c>
      <c r="C25" s="38">
        <v>5.74E-2</v>
      </c>
      <c r="D25" s="2">
        <v>802.90865020451452</v>
      </c>
      <c r="E25" s="2">
        <v>1116.7694094523363</v>
      </c>
      <c r="F25" s="3">
        <f>(E25/D25)</f>
        <v>1.3909046927914852</v>
      </c>
      <c r="G25" s="3">
        <f t="shared" si="2"/>
        <v>0.71895652173913049</v>
      </c>
      <c r="H25" s="1">
        <v>1.72E-2</v>
      </c>
      <c r="I25" s="4">
        <v>702.73003033367047</v>
      </c>
      <c r="J25" s="4">
        <v>1505.664877757901</v>
      </c>
      <c r="K25" s="5">
        <f t="shared" si="3"/>
        <v>2.1425936174137608</v>
      </c>
      <c r="L25" s="5">
        <f t="shared" si="4"/>
        <v>0.46672406371071895</v>
      </c>
      <c r="M25" s="5">
        <f t="shared" si="5"/>
        <v>0.57413781076661152</v>
      </c>
      <c r="N25" s="6">
        <f t="shared" si="1"/>
        <v>0.87523036419482236</v>
      </c>
      <c r="O25" s="6">
        <f t="shared" si="6"/>
        <v>-0.19226530475346412</v>
      </c>
      <c r="P25" s="6">
        <f t="shared" si="7"/>
        <v>1.1425563382046975</v>
      </c>
      <c r="Q25" s="6">
        <f t="shared" si="8"/>
        <v>1.3482325581395349</v>
      </c>
      <c r="R25" s="6">
        <f t="shared" si="9"/>
        <v>0.43106937006329754</v>
      </c>
      <c r="S25" s="6">
        <f t="shared" si="10"/>
        <v>0.7417118018422052</v>
      </c>
      <c r="T25" s="6">
        <f t="shared" si="11"/>
        <v>1.5404316546762589</v>
      </c>
      <c r="U25" s="7">
        <v>4.5999999999999996</v>
      </c>
      <c r="V25" s="7">
        <v>28.8</v>
      </c>
      <c r="W25" s="7">
        <v>48.1</v>
      </c>
      <c r="X25" s="7">
        <v>63.1</v>
      </c>
      <c r="Y25" s="1">
        <v>0</v>
      </c>
      <c r="Z25" s="1">
        <v>0</v>
      </c>
      <c r="AA25" s="24">
        <v>0</v>
      </c>
    </row>
    <row r="26" spans="1:27" ht="15.75" x14ac:dyDescent="0.25">
      <c r="A26" s="35" t="s">
        <v>45</v>
      </c>
      <c r="B26" s="42" t="s">
        <v>44</v>
      </c>
      <c r="C26" s="38">
        <v>4.1700000000000001E-2</v>
      </c>
      <c r="D26" s="2">
        <v>1073.9234699197166</v>
      </c>
      <c r="E26" s="2">
        <v>910.041197810982</v>
      </c>
      <c r="F26" s="3">
        <f t="shared" ref="F26:F28" si="14">(E26/D26)</f>
        <v>0.84739855613642012</v>
      </c>
      <c r="G26" s="3">
        <f t="shared" si="2"/>
        <v>1.1800822561692128</v>
      </c>
      <c r="H26" s="1">
        <v>1.1599999999999999E-2</v>
      </c>
      <c r="I26" s="4">
        <v>1326.8365817091455</v>
      </c>
      <c r="J26" s="4">
        <v>1293.1034482758621</v>
      </c>
      <c r="K26" s="5">
        <f t="shared" si="3"/>
        <v>0.97457627118644063</v>
      </c>
      <c r="L26" s="5">
        <f t="shared" si="4"/>
        <v>1.0260869565217392</v>
      </c>
      <c r="M26" s="5">
        <f t="shared" si="5"/>
        <v>1.0896969728669501</v>
      </c>
      <c r="N26" s="6">
        <f t="shared" si="1"/>
        <v>1.235503850016739</v>
      </c>
      <c r="O26" s="6">
        <f t="shared" si="6"/>
        <v>0.305099506329508</v>
      </c>
      <c r="P26" s="6">
        <f t="shared" si="7"/>
        <v>0.80938638919372985</v>
      </c>
      <c r="Q26" s="6">
        <f t="shared" si="8"/>
        <v>1.4209284715750232</v>
      </c>
      <c r="R26" s="6">
        <f t="shared" si="9"/>
        <v>0.50683393227154616</v>
      </c>
      <c r="S26" s="6">
        <f t="shared" si="10"/>
        <v>0.70376519297382611</v>
      </c>
      <c r="T26" s="6">
        <f t="shared" si="11"/>
        <v>1.1500801649106736</v>
      </c>
      <c r="U26" s="7">
        <v>4.7</v>
      </c>
      <c r="V26" s="7">
        <v>0</v>
      </c>
      <c r="W26" s="7">
        <v>46.4</v>
      </c>
      <c r="X26" s="7">
        <v>59.8</v>
      </c>
      <c r="Y26" s="1">
        <v>100</v>
      </c>
      <c r="Z26" s="1">
        <v>0</v>
      </c>
      <c r="AA26" s="24">
        <v>0</v>
      </c>
    </row>
    <row r="27" spans="1:27" ht="15.75" x14ac:dyDescent="0.25">
      <c r="A27" s="35" t="s">
        <v>46</v>
      </c>
      <c r="B27" s="42" t="s">
        <v>44</v>
      </c>
      <c r="C27" s="38">
        <v>5.62E-2</v>
      </c>
      <c r="D27" s="2">
        <v>1183.6608386198359</v>
      </c>
      <c r="E27" s="2">
        <v>944.42923624418279</v>
      </c>
      <c r="F27" s="3">
        <f t="shared" si="14"/>
        <v>0.79788838612368029</v>
      </c>
      <c r="G27" s="3">
        <f t="shared" si="2"/>
        <v>1.2533081285444234</v>
      </c>
      <c r="H27" s="1">
        <v>2.1700000000000001E-2</v>
      </c>
      <c r="I27" s="4">
        <v>1152.073732718894</v>
      </c>
      <c r="J27" s="4">
        <v>1163.8898735672929</v>
      </c>
      <c r="K27" s="5">
        <f t="shared" si="3"/>
        <v>1.0102564102564102</v>
      </c>
      <c r="L27" s="5">
        <f t="shared" si="4"/>
        <v>0.98984771573604069</v>
      </c>
      <c r="M27" s="5">
        <f t="shared" si="5"/>
        <v>1.1078657687391495</v>
      </c>
      <c r="N27" s="6">
        <f t="shared" si="1"/>
        <v>0.97331405680551797</v>
      </c>
      <c r="O27" s="6">
        <f t="shared" si="6"/>
        <v>-3.9022703971829671E-2</v>
      </c>
      <c r="P27" s="6">
        <f t="shared" si="7"/>
        <v>1.0274176079220176</v>
      </c>
      <c r="Q27" s="6">
        <f t="shared" si="8"/>
        <v>1.2323738284467598</v>
      </c>
      <c r="R27" s="6">
        <f t="shared" si="9"/>
        <v>0.30143994973349791</v>
      </c>
      <c r="S27" s="6">
        <f t="shared" si="10"/>
        <v>0.8114420940441136</v>
      </c>
      <c r="T27" s="6">
        <f t="shared" si="11"/>
        <v>1.2661625708884687</v>
      </c>
      <c r="U27" s="7">
        <v>4.7</v>
      </c>
      <c r="V27" s="7">
        <v>0</v>
      </c>
      <c r="W27" s="7">
        <v>39.5</v>
      </c>
      <c r="X27" s="7">
        <v>65.3</v>
      </c>
      <c r="Y27" s="1">
        <v>100</v>
      </c>
      <c r="Z27" s="1">
        <v>0</v>
      </c>
      <c r="AA27" s="24">
        <v>0</v>
      </c>
    </row>
    <row r="28" spans="1:27" ht="16.5" thickBot="1" x14ac:dyDescent="0.3">
      <c r="A28" s="36" t="s">
        <v>47</v>
      </c>
      <c r="B28" s="43" t="s">
        <v>44</v>
      </c>
      <c r="C28" s="40">
        <v>4.7300000000000002E-2</v>
      </c>
      <c r="D28" s="26">
        <v>1553.4516040077212</v>
      </c>
      <c r="E28" s="26">
        <v>1024.5568385103268</v>
      </c>
      <c r="F28" s="27">
        <f t="shared" si="14"/>
        <v>0.6595357305416476</v>
      </c>
      <c r="G28" s="27">
        <f t="shared" si="2"/>
        <v>1.5162180814354729</v>
      </c>
      <c r="H28" s="28">
        <v>1.2E-2</v>
      </c>
      <c r="I28" s="29">
        <v>1543.478260869565</v>
      </c>
      <c r="J28" s="29">
        <v>1271.3675213675212</v>
      </c>
      <c r="K28" s="30">
        <f t="shared" si="3"/>
        <v>0.82370290116768996</v>
      </c>
      <c r="L28" s="30">
        <f t="shared" si="4"/>
        <v>1.2140299598100108</v>
      </c>
      <c r="M28" s="30">
        <f t="shared" si="5"/>
        <v>1.3488814871244517</v>
      </c>
      <c r="N28" s="31">
        <f t="shared" si="1"/>
        <v>0.99357988165680466</v>
      </c>
      <c r="O28" s="31">
        <f t="shared" si="6"/>
        <v>-9.2921332128318608E-3</v>
      </c>
      <c r="P28" s="31">
        <f t="shared" si="7"/>
        <v>1.0064616025965518</v>
      </c>
      <c r="Q28" s="31">
        <f t="shared" si="8"/>
        <v>1.2408950617283951</v>
      </c>
      <c r="R28" s="31">
        <f t="shared" si="9"/>
        <v>0.31138111681774766</v>
      </c>
      <c r="S28" s="31">
        <f t="shared" si="10"/>
        <v>0.80586991667703023</v>
      </c>
      <c r="T28" s="31">
        <f t="shared" si="11"/>
        <v>1.2489132324813077</v>
      </c>
      <c r="U28" s="32">
        <v>4.5</v>
      </c>
      <c r="V28" s="32">
        <v>0</v>
      </c>
      <c r="W28" s="32">
        <v>43</v>
      </c>
      <c r="X28" s="32">
        <v>62.9</v>
      </c>
      <c r="Y28" s="25">
        <v>100</v>
      </c>
      <c r="Z28" s="25">
        <v>5</v>
      </c>
      <c r="AA28" s="33">
        <v>0</v>
      </c>
    </row>
    <row r="38" spans="10:10" x14ac:dyDescent="0.25">
      <c r="J38" s="44"/>
    </row>
    <row r="39" spans="10:10" x14ac:dyDescent="0.25">
      <c r="J39" s="44"/>
    </row>
  </sheetData>
  <mergeCells count="1">
    <mergeCell ref="A2:A3"/>
  </mergeCells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Sheath_Blade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 Amarasinghe</dc:creator>
  <cp:lastModifiedBy>Shani Amarasinghe</cp:lastModifiedBy>
  <dcterms:created xsi:type="dcterms:W3CDTF">2017-09-13T01:19:30Z</dcterms:created>
  <dcterms:modified xsi:type="dcterms:W3CDTF">2018-01-09T12:37:42Z</dcterms:modified>
</cp:coreProperties>
</file>