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nnacrowe-riddell/Dropbox/Writing/Tail_photoreception/Supp_data/"/>
    </mc:Choice>
  </mc:AlternateContent>
  <xr:revisionPtr revIDLastSave="0" documentId="13_ncr:1_{C7EBABD0-FFFA-F747-9420-87FC9B90DD6F}" xr6:coauthVersionLast="40" xr6:coauthVersionMax="40" xr10:uidLastSave="{00000000-0000-0000-0000-000000000000}"/>
  <bookViews>
    <workbookView xWindow="1760" yWindow="460" windowWidth="18120" windowHeight="17100" firstSheet="2" activeTab="5" xr2:uid="{059A5661-88D4-4345-94DD-9DDB91E04B97}"/>
  </bookViews>
  <sheets>
    <sheet name="RAW_responses" sheetId="1" r:id="rId1"/>
    <sheet name="SUMMARY_responses" sheetId="3" r:id="rId2"/>
    <sheet name="RAW_bodyresponses" sheetId="4" r:id="rId3"/>
    <sheet name="SUMMARY_bodyresponses" sheetId="7" r:id="rId4"/>
    <sheet name="RAW_spectral" sheetId="5" r:id="rId5"/>
    <sheet name="SUMMARY_spectral" sheetId="6" r:id="rId6"/>
  </sheets>
  <externalReferences>
    <externalReference r:id="rId7"/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5" i="5" l="1"/>
  <c r="P4" i="5"/>
  <c r="P3" i="5"/>
  <c r="T2" i="5"/>
  <c r="P2" i="5"/>
  <c r="B55" i="3"/>
  <c r="D54" i="3"/>
  <c r="D53" i="3"/>
  <c r="C53" i="3"/>
  <c r="C52" i="3"/>
  <c r="B52" i="3"/>
  <c r="D49" i="3"/>
  <c r="D55" i="3" s="1"/>
  <c r="C49" i="3"/>
  <c r="C55" i="3" s="1"/>
  <c r="B49" i="3"/>
  <c r="D48" i="3"/>
  <c r="C48" i="3"/>
  <c r="C54" i="3" s="1"/>
  <c r="B48" i="3"/>
  <c r="B54" i="3" s="1"/>
  <c r="D47" i="3"/>
  <c r="C47" i="3"/>
  <c r="B47" i="3"/>
  <c r="B53" i="3" s="1"/>
  <c r="D46" i="3"/>
  <c r="D51" i="3" s="1"/>
  <c r="C46" i="3"/>
  <c r="C51" i="3" s="1"/>
  <c r="B46" i="3"/>
  <c r="B51" i="3" s="1"/>
  <c r="D45" i="3"/>
  <c r="C45" i="3"/>
  <c r="B45" i="3"/>
  <c r="B40" i="3"/>
  <c r="B38" i="3"/>
  <c r="G29" i="3"/>
  <c r="E29" i="3"/>
  <c r="F29" i="3" s="1"/>
  <c r="G28" i="3"/>
  <c r="E28" i="3"/>
  <c r="F28" i="3" s="1"/>
  <c r="G27" i="3"/>
  <c r="E27" i="3"/>
  <c r="F27" i="3" s="1"/>
  <c r="G26" i="3"/>
  <c r="B39" i="3" s="1"/>
  <c r="E26" i="3"/>
  <c r="F26" i="3" s="1"/>
  <c r="B37" i="3"/>
  <c r="G22" i="3"/>
  <c r="E22" i="3"/>
  <c r="F22" i="3" s="1"/>
  <c r="G21" i="3"/>
  <c r="K37" i="3" s="1"/>
  <c r="E21" i="3"/>
  <c r="F21" i="3" s="1"/>
  <c r="C37" i="3" s="1"/>
  <c r="G19" i="3"/>
  <c r="E19" i="3"/>
  <c r="F19" i="3" s="1"/>
  <c r="G18" i="3"/>
  <c r="E18" i="3"/>
  <c r="F18" i="3" s="1"/>
  <c r="B35" i="3"/>
  <c r="G17" i="3"/>
  <c r="E17" i="3"/>
  <c r="F17" i="3" s="1"/>
  <c r="G16" i="3"/>
  <c r="E16" i="3"/>
  <c r="F16" i="3" s="1"/>
  <c r="G14" i="3"/>
  <c r="E14" i="3"/>
  <c r="F14" i="3" s="1"/>
  <c r="G13" i="3"/>
  <c r="E13" i="3"/>
  <c r="F13" i="3" s="1"/>
  <c r="G12" i="3"/>
  <c r="E12" i="3"/>
  <c r="F12" i="3" s="1"/>
  <c r="G11" i="3"/>
  <c r="E11" i="3"/>
  <c r="F11" i="3" s="1"/>
  <c r="G10" i="3"/>
  <c r="E10" i="3"/>
  <c r="F10" i="3" s="1"/>
  <c r="G9" i="3"/>
  <c r="E9" i="3"/>
  <c r="F9" i="3" s="1"/>
  <c r="G8" i="3"/>
  <c r="E8" i="3"/>
  <c r="F8" i="3" s="1"/>
  <c r="G7" i="3"/>
  <c r="D40" i="3" s="1"/>
  <c r="E7" i="3"/>
  <c r="F7" i="3" s="1"/>
  <c r="G6" i="3"/>
  <c r="E6" i="3"/>
  <c r="F6" i="3" s="1"/>
  <c r="G5" i="3"/>
  <c r="E5" i="3"/>
  <c r="F5" i="3" s="1"/>
  <c r="G3" i="3"/>
  <c r="E3" i="3"/>
  <c r="F3" i="3" s="1"/>
  <c r="G2" i="3"/>
  <c r="K36" i="3" s="1"/>
  <c r="E2" i="3"/>
  <c r="C36" i="3" s="1"/>
  <c r="T145" i="1"/>
  <c r="P145" i="1"/>
  <c r="T144" i="1"/>
  <c r="P144" i="1"/>
  <c r="T142" i="1"/>
  <c r="P142" i="1"/>
  <c r="T141" i="1"/>
  <c r="P141" i="1"/>
  <c r="T140" i="1"/>
  <c r="P140" i="1"/>
  <c r="T138" i="1"/>
  <c r="P138" i="1"/>
  <c r="T137" i="1"/>
  <c r="P137" i="1"/>
  <c r="P136" i="1"/>
  <c r="P135" i="1"/>
  <c r="P133" i="1"/>
  <c r="P132" i="1"/>
  <c r="P130" i="1"/>
  <c r="P129" i="1"/>
  <c r="P128" i="1"/>
  <c r="T126" i="1"/>
  <c r="P126" i="1"/>
  <c r="P125" i="1"/>
  <c r="P122" i="1"/>
  <c r="P121" i="1"/>
  <c r="P120" i="1"/>
  <c r="T119" i="1"/>
  <c r="P119" i="1"/>
  <c r="T118" i="1"/>
  <c r="P118" i="1"/>
  <c r="P117" i="1"/>
  <c r="P116" i="1"/>
  <c r="P115" i="1"/>
  <c r="P114" i="1"/>
  <c r="P113" i="1"/>
  <c r="P112" i="1"/>
  <c r="P111" i="1"/>
  <c r="P110" i="1"/>
  <c r="P109" i="1"/>
  <c r="P108" i="1"/>
  <c r="T106" i="1"/>
  <c r="P106" i="1"/>
  <c r="T105" i="1"/>
  <c r="P105" i="1"/>
  <c r="P104" i="1"/>
  <c r="P103" i="1"/>
  <c r="T102" i="1"/>
  <c r="P102" i="1"/>
  <c r="P101" i="1"/>
  <c r="P100" i="1"/>
  <c r="P99" i="1"/>
  <c r="P98" i="1"/>
  <c r="P97" i="1"/>
  <c r="P96" i="1"/>
  <c r="P74" i="1"/>
  <c r="T73" i="1"/>
  <c r="P73" i="1"/>
  <c r="P72" i="1"/>
  <c r="T71" i="1"/>
  <c r="P71" i="1"/>
  <c r="T70" i="1"/>
  <c r="P70" i="1"/>
  <c r="T69" i="1"/>
  <c r="P69" i="1"/>
  <c r="P68" i="1"/>
  <c r="P67" i="1"/>
  <c r="P66" i="1"/>
  <c r="P65" i="1"/>
  <c r="T64" i="1"/>
  <c r="P64" i="1"/>
  <c r="P63" i="1"/>
  <c r="F2" i="3" l="1"/>
  <c r="C34" i="3"/>
  <c r="B36" i="3"/>
  <c r="C33" i="3"/>
  <c r="C41" i="3" s="1"/>
  <c r="B33" i="3"/>
  <c r="B34" i="3"/>
  <c r="C35" i="3"/>
  <c r="G30" i="3"/>
  <c r="D52" i="3"/>
</calcChain>
</file>

<file path=xl/sharedStrings.xml><?xml version="1.0" encoding="utf-8"?>
<sst xmlns="http://schemas.openxmlformats.org/spreadsheetml/2006/main" count="4574" uniqueCount="306">
  <si>
    <t>Specimen</t>
  </si>
  <si>
    <t>Date</t>
  </si>
  <si>
    <t>Time</t>
  </si>
  <si>
    <t>Video_filename</t>
  </si>
  <si>
    <t>Trial #</t>
  </si>
  <si>
    <t>Torch_setting</t>
  </si>
  <si>
    <t>Lightmeter_reading_pre-block(mW)</t>
  </si>
  <si>
    <t>Lightmeter_reading_post_block(mW)</t>
  </si>
  <si>
    <t>Trial_block</t>
  </si>
  <si>
    <t>Trial_body/tail</t>
  </si>
  <si>
    <t>Response_category</t>
  </si>
  <si>
    <t>Response_score</t>
  </si>
  <si>
    <t>Stimulus_on</t>
  </si>
  <si>
    <t>Stimulus_off</t>
  </si>
  <si>
    <t>Total_stimulus_time</t>
  </si>
  <si>
    <t>Response_start</t>
  </si>
  <si>
    <t>Response_stop</t>
  </si>
  <si>
    <t>Tail_out_of_light</t>
  </si>
  <si>
    <t>Latency_response (Response_start-Stimulus_start)</t>
  </si>
  <si>
    <t>Comments</t>
  </si>
  <si>
    <t>high</t>
  </si>
  <si>
    <t>75-95</t>
  </si>
  <si>
    <t>body</t>
  </si>
  <si>
    <t>NR</t>
  </si>
  <si>
    <t>GP010959</t>
  </si>
  <si>
    <t>GP020959</t>
  </si>
  <si>
    <t>GOPR0947</t>
  </si>
  <si>
    <t>96-104</t>
  </si>
  <si>
    <t>B</t>
  </si>
  <si>
    <t>head and body moved, then started swimming</t>
  </si>
  <si>
    <t>GP010947</t>
  </si>
  <si>
    <t>slight body movement</t>
  </si>
  <si>
    <t>GOPR0959</t>
  </si>
  <si>
    <t>tail</t>
  </si>
  <si>
    <t>TJ</t>
  </si>
  <si>
    <t>CW</t>
  </si>
  <si>
    <t>torchlight flickering</t>
  </si>
  <si>
    <t>17:1?</t>
  </si>
  <si>
    <t>snake too active to do whole set</t>
  </si>
  <si>
    <t>Tail to body and body swmming</t>
  </si>
  <si>
    <t>then body moved</t>
  </si>
  <si>
    <t>then body moved, touch light flickering</t>
  </si>
  <si>
    <t>B/CW</t>
  </si>
  <si>
    <t>torchlight on low setting by mistake</t>
  </si>
  <si>
    <t>then moved head</t>
  </si>
  <si>
    <t>GOPR0045</t>
  </si>
  <si>
    <t>125-130</t>
  </si>
  <si>
    <t>137-145</t>
  </si>
  <si>
    <t>snake resting/inactive for whole block</t>
  </si>
  <si>
    <t>GOPR0046</t>
  </si>
  <si>
    <t>128-150</t>
  </si>
  <si>
    <t>body moves then snake starts swimming around tank</t>
  </si>
  <si>
    <t>GOPR0044</t>
  </si>
  <si>
    <t>~130</t>
  </si>
  <si>
    <t>missing</t>
  </si>
  <si>
    <t>GP010044</t>
  </si>
  <si>
    <t>GP010047</t>
  </si>
  <si>
    <t>cut trials short because snake too active</t>
  </si>
  <si>
    <t>GP010045</t>
  </si>
  <si>
    <t>GP010046</t>
  </si>
  <si>
    <t>could not locate video</t>
  </si>
  <si>
    <t>snake very active for 3 mins before trial; after trial began swimming</t>
  </si>
  <si>
    <t>snake started swimming once stimulus off</t>
  </si>
  <si>
    <t>Data sheet recorded 'TJ?' but no movement on video</t>
  </si>
  <si>
    <t>GOPR0942</t>
  </si>
  <si>
    <t>~90</t>
  </si>
  <si>
    <t>~110</t>
  </si>
  <si>
    <t>GOPR0944</t>
  </si>
  <si>
    <t>~105</t>
  </si>
  <si>
    <t>~80-90</t>
  </si>
  <si>
    <t>BW</t>
  </si>
  <si>
    <t>Good for video… very quick response!</t>
  </si>
  <si>
    <t>linger stimulus time - testing for body response…</t>
  </si>
  <si>
    <t>GP010942</t>
  </si>
  <si>
    <t>GP010944</t>
  </si>
  <si>
    <t>GOPR0943</t>
  </si>
  <si>
    <t>snake became active between trials, replaced tank with lid for ~20 mins then next trail</t>
  </si>
  <si>
    <t>withdrew tail all way under the body</t>
  </si>
  <si>
    <t>TJ + CW</t>
  </si>
  <si>
    <t>could not see</t>
  </si>
  <si>
    <t>could not see tail move while torch was on, but tail had moved out of light once torch switched off; comment on data sheet: 'tail tucked under body'</t>
  </si>
  <si>
    <r>
      <t>snake inactive for previous trials then moving around tank ~10 mins then stopped before trial 6 commenced;</t>
    </r>
    <r>
      <rPr>
        <sz val="12"/>
        <color theme="6"/>
        <rFont val="Calibri"/>
        <family val="2"/>
        <scheme val="minor"/>
      </rPr>
      <t xml:space="preserve"> moved tail very quickly out of light!!</t>
    </r>
  </si>
  <si>
    <t>GOPR0945</t>
  </si>
  <si>
    <t>tail trial- tail tip hidden under body</t>
  </si>
  <si>
    <t>GOPR0935</t>
  </si>
  <si>
    <t>120-130</t>
  </si>
  <si>
    <t>GP010935</t>
  </si>
  <si>
    <t>two additional people in the room after trial 4, snake remains motionless</t>
  </si>
  <si>
    <t>GOPR0936</t>
  </si>
  <si>
    <t>145-150</t>
  </si>
  <si>
    <t>129-132</t>
  </si>
  <si>
    <t>torchlight on part of body close to tail base</t>
  </si>
  <si>
    <t>GOPR0939</t>
  </si>
  <si>
    <t>~160</t>
  </si>
  <si>
    <t>GOPR0937</t>
  </si>
  <si>
    <t>~120</t>
  </si>
  <si>
    <t>torchlight at body near base of tail</t>
  </si>
  <si>
    <t>BT</t>
  </si>
  <si>
    <t>body swayed slightly then motionless</t>
  </si>
  <si>
    <t>GP010937</t>
  </si>
  <si>
    <t>GP010936</t>
  </si>
  <si>
    <t>GP010939</t>
  </si>
  <si>
    <t>Once tail out of light it stopped moving; body moved after tail out of light and kept moving until 14:01:22 then motionless</t>
  </si>
  <si>
    <t>Angle of snake/video- difficult to see first movement</t>
  </si>
  <si>
    <t>W</t>
  </si>
  <si>
    <t>moved tail and head- head touched side of tank</t>
  </si>
  <si>
    <t>body/head moved slightly after CW</t>
  </si>
  <si>
    <t>head resting beside tail, response: head moved at 06:29:47 then tail at 6:31:10</t>
  </si>
  <si>
    <t>GOPR0050</t>
  </si>
  <si>
    <t>90-98</t>
  </si>
  <si>
    <t>~98</t>
  </si>
  <si>
    <t>GOPR0052</t>
  </si>
  <si>
    <t>~100</t>
  </si>
  <si>
    <t>dorsal tail tip hidden under the body</t>
  </si>
  <si>
    <t>GP010050</t>
  </si>
  <si>
    <t>GP010052</t>
  </si>
  <si>
    <t>head &amp; forebody moved</t>
  </si>
  <si>
    <t>camera obscured, recorded NR, tail pressed up to edge of tank-only dorsal edge of tail showing</t>
  </si>
  <si>
    <t>head moved just before light on, moved tail and then started probing tank with head</t>
  </si>
  <si>
    <t>body uncoiled and started swimming</t>
  </si>
  <si>
    <t>GP020050</t>
  </si>
  <si>
    <t>could not locate tail tip (hidden under body?)</t>
  </si>
  <si>
    <t>GOPR0957</t>
  </si>
  <si>
    <t>~84</t>
  </si>
  <si>
    <t>?</t>
  </si>
  <si>
    <t>GOPR0958</t>
  </si>
  <si>
    <t>snake swimming for ~15 mins</t>
  </si>
  <si>
    <t>GOPR0970</t>
  </si>
  <si>
    <t>~155</t>
  </si>
  <si>
    <t>GP010958</t>
  </si>
  <si>
    <t>moved head but not body</t>
  </si>
  <si>
    <t>GP020958</t>
  </si>
  <si>
    <t>attempted trials on 3/07/15 but snake too active; snake coiled up- could not tell when movement occurred on video</t>
  </si>
  <si>
    <t>TJ+W</t>
  </si>
  <si>
    <t>tail out of filed of view of camera</t>
  </si>
  <si>
    <t>angled light slight differently at 13:43:47; tail moved VERY slowly out of light</t>
  </si>
  <si>
    <t>tail moved very slowly</t>
  </si>
  <si>
    <t>could not see on video (angle and perspective of the tail)</t>
  </si>
  <si>
    <t>could not see on video</t>
  </si>
  <si>
    <t>low torch setting? Could not see movement on video</t>
  </si>
  <si>
    <t>GOPR0969</t>
  </si>
  <si>
    <r>
      <t xml:space="preserve">torch malfunction- light on then strobe, tail jerked after light turned off, </t>
    </r>
    <r>
      <rPr>
        <sz val="12"/>
        <rFont val="Calibri"/>
        <family val="2"/>
        <scheme val="minor"/>
      </rPr>
      <t>snake very active so lid back on the tank</t>
    </r>
  </si>
  <si>
    <t>AL_juv</t>
  </si>
  <si>
    <t>Go-pro not turned on</t>
  </si>
  <si>
    <t>GOPR0055</t>
  </si>
  <si>
    <t>~95</t>
  </si>
  <si>
    <t>GP020057</t>
  </si>
  <si>
    <t>GOPR0053</t>
  </si>
  <si>
    <t>GP010057</t>
  </si>
  <si>
    <t>GP010053</t>
  </si>
  <si>
    <t>GOPR0057</t>
  </si>
  <si>
    <t xml:space="preserve"> </t>
  </si>
  <si>
    <t>head moved rapidly at 5:55:20</t>
  </si>
  <si>
    <t>BJ + CW</t>
  </si>
  <si>
    <t>GOPR0949</t>
  </si>
  <si>
    <t>GOPR0946</t>
  </si>
  <si>
    <t>GP010949</t>
  </si>
  <si>
    <t>replaced lid on tank, snake active, next trail after 20 mins</t>
  </si>
  <si>
    <t>GP010946</t>
  </si>
  <si>
    <t>head moved first then body undulated as in swimming</t>
  </si>
  <si>
    <t>GP020949</t>
  </si>
  <si>
    <t>BJ</t>
  </si>
  <si>
    <t>GP010948</t>
  </si>
  <si>
    <t>snake swimming for ~15 m</t>
  </si>
  <si>
    <t>GP010956</t>
  </si>
  <si>
    <t>torch on wide angle setting</t>
  </si>
  <si>
    <t>head moved with tail</t>
  </si>
  <si>
    <t>CW+BJ</t>
  </si>
  <si>
    <t>head moved first then tail, tail curled out of light then stopped, head kept moving but did not swim,</t>
  </si>
  <si>
    <t>GP020947</t>
  </si>
  <si>
    <t>moved head once tial had withdrawn</t>
  </si>
  <si>
    <t>could not locate tail, accidently shone in eyes, snake uncoiled and started swimming</t>
  </si>
  <si>
    <t>H. platurus#6</t>
  </si>
  <si>
    <t>10PM</t>
  </si>
  <si>
    <t>NA</t>
  </si>
  <si>
    <t>Body</t>
  </si>
  <si>
    <t>Tail</t>
  </si>
  <si>
    <t>H. platurus#X</t>
  </si>
  <si>
    <t>9:10AM</t>
  </si>
  <si>
    <t>5:10PM</t>
  </si>
  <si>
    <t>A.laevis</t>
  </si>
  <si>
    <t>KLS0463</t>
  </si>
  <si>
    <t>A</t>
  </si>
  <si>
    <t>HT</t>
  </si>
  <si>
    <t>CW?</t>
  </si>
  <si>
    <t>unsure of response, no additoinal nots so exclude</t>
  </si>
  <si>
    <t>A.mosaicus</t>
  </si>
  <si>
    <t>KLS0587</t>
  </si>
  <si>
    <t>Eyes</t>
  </si>
  <si>
    <t>small movement</t>
  </si>
  <si>
    <t>moving head slightly</t>
  </si>
  <si>
    <t>tail tucked under body</t>
  </si>
  <si>
    <t>C</t>
  </si>
  <si>
    <t>D</t>
  </si>
  <si>
    <t>no movement</t>
  </si>
  <si>
    <t>CW+B</t>
  </si>
  <si>
    <t>both body and tail</t>
  </si>
  <si>
    <t>Moved head to light</t>
  </si>
  <si>
    <t>A.tenuis</t>
  </si>
  <si>
    <t>KLS0461</t>
  </si>
  <si>
    <t>Tucked tail under artificial shelter</t>
  </si>
  <si>
    <t>H.darwiniensis</t>
  </si>
  <si>
    <t>KLS0537</t>
  </si>
  <si>
    <t>light shined on tail and body because of position of snake</t>
  </si>
  <si>
    <t>sleeping?</t>
  </si>
  <si>
    <t>H.major</t>
  </si>
  <si>
    <t>KLS0460</t>
  </si>
  <si>
    <t>body moving</t>
  </si>
  <si>
    <t>head moved</t>
  </si>
  <si>
    <t>H.stokesii</t>
  </si>
  <si>
    <t>KLS0483</t>
  </si>
  <si>
    <t>species</t>
  </si>
  <si>
    <t>specimen</t>
  </si>
  <si>
    <t>skin</t>
  </si>
  <si>
    <t>response.photo</t>
  </si>
  <si>
    <t>percent.phototaxis</t>
  </si>
  <si>
    <t>total trials</t>
  </si>
  <si>
    <t>phototactic trials</t>
  </si>
  <si>
    <t>A. mosaicus</t>
  </si>
  <si>
    <t>A. duboisii</t>
  </si>
  <si>
    <t>A. laevis</t>
  </si>
  <si>
    <t>A. tenuis</t>
  </si>
  <si>
    <t>H. major</t>
  </si>
  <si>
    <t>H. darwiniensis</t>
  </si>
  <si>
    <t>H. stokesii</t>
  </si>
  <si>
    <t>H. platurus</t>
  </si>
  <si>
    <t>Mean trials</t>
  </si>
  <si>
    <t>latency_mean</t>
  </si>
  <si>
    <t>latency_sd</t>
  </si>
  <si>
    <t>latency_median</t>
  </si>
  <si>
    <t>latency_min</t>
  </si>
  <si>
    <t>latency_max</t>
  </si>
  <si>
    <t>Q1</t>
  </si>
  <si>
    <t>Q3</t>
  </si>
  <si>
    <t>Total trials</t>
  </si>
  <si>
    <t>A.duboisii</t>
  </si>
  <si>
    <t>Min</t>
  </si>
  <si>
    <t>Median</t>
  </si>
  <si>
    <t>Max</t>
  </si>
  <si>
    <t>Q1-Min</t>
  </si>
  <si>
    <t>Median-Q1</t>
  </si>
  <si>
    <t>Q3-Median</t>
  </si>
  <si>
    <t>Max-Q3</t>
  </si>
  <si>
    <t>Mean</t>
  </si>
  <si>
    <t>ID</t>
  </si>
  <si>
    <t>KLS0664</t>
  </si>
  <si>
    <t>KLS0654</t>
  </si>
  <si>
    <t>KLS0785</t>
  </si>
  <si>
    <t>KLS0662</t>
  </si>
  <si>
    <t>KLS0657</t>
  </si>
  <si>
    <t>KLS0689</t>
  </si>
  <si>
    <t>KLS0656</t>
  </si>
  <si>
    <t>Lightmeter_reading(mW)</t>
  </si>
  <si>
    <t>Colour_bulb(W/P/B/G/Y)</t>
  </si>
  <si>
    <t>Response (y/n)</t>
  </si>
  <si>
    <t>G0PR09946</t>
  </si>
  <si>
    <t>Y</t>
  </si>
  <si>
    <t>P</t>
  </si>
  <si>
    <t>head came to tail and head moves from side to side (as in foraging beh), while tail did not move</t>
  </si>
  <si>
    <t>G</t>
  </si>
  <si>
    <t>TH</t>
  </si>
  <si>
    <t>-</t>
  </si>
  <si>
    <t>B?</t>
  </si>
  <si>
    <t>B+CW</t>
  </si>
  <si>
    <t>Species</t>
  </si>
  <si>
    <t>Ind.names</t>
  </si>
  <si>
    <t>colour.bulbs</t>
  </si>
  <si>
    <t>wavelength.nm</t>
  </si>
  <si>
    <t>AL_C</t>
  </si>
  <si>
    <t>purple</t>
  </si>
  <si>
    <t>blue</t>
  </si>
  <si>
    <t>green</t>
  </si>
  <si>
    <t>red</t>
  </si>
  <si>
    <t>AT_A</t>
  </si>
  <si>
    <t>AT_B</t>
  </si>
  <si>
    <t>405 nm</t>
  </si>
  <si>
    <t>450 nm</t>
  </si>
  <si>
    <t>532 nm</t>
  </si>
  <si>
    <t>650 nm</t>
  </si>
  <si>
    <t>purple %</t>
  </si>
  <si>
    <t>blue %</t>
  </si>
  <si>
    <t>green %</t>
  </si>
  <si>
    <t>red %</t>
  </si>
  <si>
    <t>date</t>
  </si>
  <si>
    <t>trial.block</t>
  </si>
  <si>
    <t>resp.category</t>
  </si>
  <si>
    <t>resp.score</t>
  </si>
  <si>
    <t>phototaxis.yn</t>
  </si>
  <si>
    <t>B1</t>
  </si>
  <si>
    <t>E</t>
  </si>
  <si>
    <t>F</t>
  </si>
  <si>
    <t>B2</t>
  </si>
  <si>
    <t>B3</t>
  </si>
  <si>
    <t>B4</t>
  </si>
  <si>
    <t>T</t>
  </si>
  <si>
    <t>BW + B</t>
  </si>
  <si>
    <t>BT+W</t>
  </si>
  <si>
    <t>T(s)</t>
  </si>
  <si>
    <t>B(s1)</t>
  </si>
  <si>
    <t>B(s2)</t>
  </si>
  <si>
    <t>B(s3)</t>
  </si>
  <si>
    <t>B(s4)</t>
  </si>
  <si>
    <t>KLS0691</t>
  </si>
  <si>
    <t>KLS0690</t>
  </si>
  <si>
    <t>#1</t>
  </si>
  <si>
    <t>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</si>
</sst>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400]h:mm:ss\ AM/PM"/>
    <numFmt numFmtId="165" formatCode="h:mm:ss;@"/>
    <numFmt numFmtId="166" formatCode="0.0"/>
    <numFmt numFmtId="167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charset val="134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6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164" fontId="4" fillId="0" borderId="0" xfId="0" applyNumberFormat="1" applyFont="1"/>
    <xf numFmtId="0" fontId="0" fillId="0" borderId="0" xfId="0" applyFont="1"/>
    <xf numFmtId="14" fontId="0" fillId="0" borderId="0" xfId="0" applyNumberFormat="1"/>
    <xf numFmtId="20" fontId="0" fillId="0" borderId="0" xfId="0" applyNumberFormat="1"/>
    <xf numFmtId="21" fontId="0" fillId="0" borderId="0" xfId="0" applyNumberFormat="1"/>
    <xf numFmtId="0" fontId="0" fillId="0" borderId="0" xfId="0" applyFont="1" applyFill="1"/>
    <xf numFmtId="14" fontId="0" fillId="0" borderId="0" xfId="0" applyNumberFormat="1" applyFill="1"/>
    <xf numFmtId="20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right"/>
    </xf>
    <xf numFmtId="21" fontId="0" fillId="0" borderId="0" xfId="0" applyNumberFormat="1" applyFill="1"/>
    <xf numFmtId="0" fontId="0" fillId="2" borderId="0" xfId="0" applyFill="1"/>
    <xf numFmtId="0" fontId="0" fillId="2" borderId="0" xfId="0" applyFont="1" applyFill="1"/>
    <xf numFmtId="164" fontId="0" fillId="0" borderId="0" xfId="0" applyNumberFormat="1" applyFill="1"/>
    <xf numFmtId="0" fontId="3" fillId="0" borderId="0" xfId="0" applyFont="1"/>
    <xf numFmtId="0" fontId="11" fillId="0" borderId="0" xfId="0" applyFont="1"/>
    <xf numFmtId="0" fontId="12" fillId="0" borderId="0" xfId="0" applyFont="1"/>
    <xf numFmtId="0" fontId="11" fillId="2" borderId="0" xfId="0" applyFont="1" applyFill="1"/>
    <xf numFmtId="166" fontId="0" fillId="0" borderId="0" xfId="0" applyNumberFormat="1"/>
    <xf numFmtId="0" fontId="11" fillId="0" borderId="0" xfId="0" applyFont="1" applyFill="1"/>
    <xf numFmtId="167" fontId="0" fillId="0" borderId="0" xfId="1" applyNumberFormat="1" applyFont="1"/>
    <xf numFmtId="0" fontId="13" fillId="0" borderId="0" xfId="0" applyFont="1"/>
    <xf numFmtId="2" fontId="0" fillId="0" borderId="0" xfId="0" applyNumberFormat="1"/>
    <xf numFmtId="0" fontId="3" fillId="0" borderId="0" xfId="0" applyFont="1" applyFill="1"/>
    <xf numFmtId="2" fontId="0" fillId="0" borderId="0" xfId="0" applyNumberFormat="1" applyFill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164" fontId="4" fillId="0" borderId="0" xfId="0" applyNumberFormat="1" applyFont="1" applyFill="1"/>
    <xf numFmtId="14" fontId="5" fillId="0" borderId="0" xfId="0" applyNumberFormat="1" applyFont="1" applyFill="1"/>
    <xf numFmtId="0" fontId="2" fillId="0" borderId="0" xfId="0" applyFont="1" applyFill="1"/>
    <xf numFmtId="14" fontId="2" fillId="0" borderId="0" xfId="0" applyNumberFormat="1" applyFont="1" applyFill="1"/>
    <xf numFmtId="20" fontId="2" fillId="0" borderId="0" xfId="0" applyNumberFormat="1" applyFont="1" applyFill="1"/>
    <xf numFmtId="164" fontId="2" fillId="0" borderId="0" xfId="0" applyNumberFormat="1" applyFont="1" applyFill="1"/>
    <xf numFmtId="0" fontId="6" fillId="0" borderId="0" xfId="0" applyFont="1" applyFill="1"/>
    <xf numFmtId="20" fontId="6" fillId="0" borderId="0" xfId="0" applyNumberFormat="1" applyFont="1" applyFill="1"/>
    <xf numFmtId="0" fontId="6" fillId="0" borderId="0" xfId="0" applyFont="1" applyFill="1" applyAlignment="1">
      <alignment horizontal="right"/>
    </xf>
    <xf numFmtId="164" fontId="6" fillId="0" borderId="0" xfId="0" applyNumberFormat="1" applyFont="1" applyFill="1"/>
    <xf numFmtId="21" fontId="5" fillId="0" borderId="0" xfId="0" applyNumberFormat="1" applyFont="1" applyFill="1"/>
    <xf numFmtId="14" fontId="7" fillId="0" borderId="0" xfId="0" applyNumberFormat="1" applyFont="1" applyFill="1"/>
    <xf numFmtId="20" fontId="7" fillId="0" borderId="0" xfId="0" applyNumberFormat="1" applyFont="1" applyFill="1"/>
    <xf numFmtId="0" fontId="7" fillId="0" borderId="0" xfId="0" applyFont="1" applyFill="1"/>
    <xf numFmtId="0" fontId="7" fillId="0" borderId="0" xfId="0" applyFont="1" applyFill="1" applyAlignment="1">
      <alignment horizontal="right"/>
    </xf>
    <xf numFmtId="165" fontId="0" fillId="0" borderId="0" xfId="0" applyNumberFormat="1" applyFill="1"/>
    <xf numFmtId="165" fontId="8" fillId="0" borderId="0" xfId="0" applyNumberFormat="1" applyFont="1" applyFill="1"/>
    <xf numFmtId="0" fontId="9" fillId="0" borderId="0" xfId="0" applyFont="1" applyFill="1"/>
    <xf numFmtId="14" fontId="6" fillId="0" borderId="0" xfId="0" applyNumberFormat="1" applyFont="1" applyFill="1"/>
    <xf numFmtId="21" fontId="6" fillId="0" borderId="0" xfId="0" applyNumberFormat="1" applyFont="1" applyFill="1"/>
    <xf numFmtId="20" fontId="5" fillId="0" borderId="0" xfId="0" applyNumberFormat="1" applyFont="1" applyFill="1"/>
    <xf numFmtId="0" fontId="0" fillId="0" borderId="0" xfId="0" applyFill="1" applyAlignment="1">
      <alignment horizontal="left"/>
    </xf>
    <xf numFmtId="0" fontId="10" fillId="0" borderId="0" xfId="0" applyFont="1" applyFill="1"/>
    <xf numFmtId="46" fontId="0" fillId="0" borderId="0" xfId="0" applyNumberFormat="1"/>
    <xf numFmtId="0" fontId="14" fillId="0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05547058505003"/>
          <c:y val="0.13489613035010156"/>
          <c:w val="0.8272229493245441"/>
          <c:h val="0.65798673383463102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[1]Fig1_calc_spp_tb_latency!$B$51:$D$51</c:f>
                <c:numCache>
                  <c:formatCode>General</c:formatCode>
                  <c:ptCount val="3"/>
                  <c:pt idx="0">
                    <c:v>0.97999999999999976</c:v>
                  </c:pt>
                  <c:pt idx="1">
                    <c:v>1.5675000000000001</c:v>
                  </c:pt>
                  <c:pt idx="2">
                    <c:v>0.93000000000000016</c:v>
                  </c:pt>
                </c:numCache>
              </c:numRef>
            </c:minus>
          </c:errBars>
          <c:cat>
            <c:strRef>
              <c:f>[1]Fig1_calc_spp_tb_latency!$B$44:$D$44</c:f>
              <c:strCache>
                <c:ptCount val="3"/>
                <c:pt idx="0">
                  <c:v>A.duboisii</c:v>
                </c:pt>
                <c:pt idx="1">
                  <c:v>A. laevis</c:v>
                </c:pt>
                <c:pt idx="2">
                  <c:v>A. tenuis</c:v>
                </c:pt>
              </c:strCache>
            </c:strRef>
          </c:cat>
          <c:val>
            <c:numRef>
              <c:f>[1]Fig1_calc_spp_tb_latency!$B$52:$D$52</c:f>
              <c:numCache>
                <c:formatCode>General</c:formatCode>
                <c:ptCount val="3"/>
                <c:pt idx="0">
                  <c:v>2.0299999999999998</c:v>
                </c:pt>
                <c:pt idx="1">
                  <c:v>2.1175000000000002</c:v>
                </c:pt>
                <c:pt idx="2">
                  <c:v>1.1800000000000002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E1-4638-9A7B-178CB3635B3C}"/>
            </c:ext>
          </c:extLst>
        </c:ser>
        <c:ser>
          <c:idx val="1"/>
          <c:order val="1"/>
          <c:spPr>
            <a:noFill/>
            <a:ln>
              <a:solidFill>
                <a:schemeClr val="tx1"/>
              </a:solidFill>
            </a:ln>
          </c:spPr>
          <c:invertIfNegative val="0"/>
          <c:cat>
            <c:strRef>
              <c:f>[1]Fig1_calc_spp_tb_latency!$B$44:$D$44</c:f>
              <c:strCache>
                <c:ptCount val="3"/>
                <c:pt idx="0">
                  <c:v>A.duboisii</c:v>
                </c:pt>
                <c:pt idx="1">
                  <c:v>A. laevis</c:v>
                </c:pt>
                <c:pt idx="2">
                  <c:v>A. tenuis</c:v>
                </c:pt>
              </c:strCache>
            </c:strRef>
          </c:cat>
          <c:val>
            <c:numRef>
              <c:f>[1]Fig1_calc_spp_tb_latency!$B$53:$D$53</c:f>
              <c:numCache>
                <c:formatCode>General</c:formatCode>
                <c:ptCount val="3"/>
                <c:pt idx="0">
                  <c:v>0.48</c:v>
                </c:pt>
                <c:pt idx="1">
                  <c:v>1.2524999999999999</c:v>
                </c:pt>
                <c:pt idx="2">
                  <c:v>0.71999999999999975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E1-4638-9A7B-178CB3635B3C}"/>
            </c:ext>
          </c:extLst>
        </c:ser>
        <c:ser>
          <c:idx val="2"/>
          <c:order val="2"/>
          <c:spPr>
            <a:noFill/>
            <a:ln>
              <a:solidFill>
                <a:schemeClr val="tx1"/>
              </a:solidFill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[1]Fig1_calc_spp_tb_latency!$B$55:$F$55</c:f>
                <c:numCache>
                  <c:formatCode>General</c:formatCode>
                  <c:ptCount val="5"/>
                  <c:pt idx="0">
                    <c:v>0.64000000000000012</c:v>
                  </c:pt>
                  <c:pt idx="1">
                    <c:v>1.6125000000000007</c:v>
                  </c:pt>
                  <c:pt idx="2">
                    <c:v>0.77249999999999996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[1]Fig1_calc_spp_tb_latency!$B$44:$D$44</c:f>
              <c:strCache>
                <c:ptCount val="3"/>
                <c:pt idx="0">
                  <c:v>A.duboisii</c:v>
                </c:pt>
                <c:pt idx="1">
                  <c:v>A. laevis</c:v>
                </c:pt>
                <c:pt idx="2">
                  <c:v>A. tenuis</c:v>
                </c:pt>
              </c:strCache>
            </c:strRef>
          </c:cat>
          <c:val>
            <c:numRef>
              <c:f>[1]Fig1_calc_spp_tb_latency!$B$54:$D$54</c:f>
              <c:numCache>
                <c:formatCode>General</c:formatCode>
                <c:ptCount val="3"/>
                <c:pt idx="0">
                  <c:v>0.92000000000000037</c:v>
                </c:pt>
                <c:pt idx="1">
                  <c:v>1.1874999999999991</c:v>
                </c:pt>
                <c:pt idx="2">
                  <c:v>1.3675000000000002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E1-4638-9A7B-178CB3635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6494248"/>
        <c:axId val="2146406376"/>
      </c:barChart>
      <c:scatterChart>
        <c:scatterStyle val="lineMarker"/>
        <c:varyColors val="0"/>
        <c:ser>
          <c:idx val="3"/>
          <c:order val="3"/>
          <c:tx>
            <c:strRef>
              <c:f>[1]Fig1_calc_spp_tb_latency!$B$44:$D$44</c:f>
              <c:strCache>
                <c:ptCount val="1"/>
                <c:pt idx="0">
                  <c:v>A.duboisii A. laevis A. tenuis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3-10E1-4638-9A7B-178CB3635B3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4-10E1-4638-9A7B-178CB3635B3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10E1-4638-9A7B-178CB3635B3C}"/>
              </c:ext>
            </c:extLst>
          </c:dPt>
          <c:xVal>
            <c:strRef>
              <c:f>[1]Fig1_calc_spp_tb_latency!$B$44:$D$44</c:f>
              <c:strCache>
                <c:ptCount val="3"/>
                <c:pt idx="0">
                  <c:v>A.duboisii</c:v>
                </c:pt>
                <c:pt idx="1">
                  <c:v>A. laevis</c:v>
                </c:pt>
                <c:pt idx="2">
                  <c:v>A. tenuis</c:v>
                </c:pt>
              </c:strCache>
            </c:strRef>
          </c:xVal>
          <c:yVal>
            <c:numRef>
              <c:f>[1]Fig1_calc_spp_tb_latency!$B$56:$F$56</c:f>
              <c:numCache>
                <c:formatCode>General</c:formatCode>
                <c:ptCount val="5"/>
                <c:pt idx="0">
                  <c:v>2.4811111111111113</c:v>
                </c:pt>
                <c:pt idx="1">
                  <c:v>3.4192307692307695</c:v>
                </c:pt>
                <c:pt idx="2">
                  <c:v>2.1070000000000002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0E1-4638-9A7B-178CB3635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6494248"/>
        <c:axId val="2146406376"/>
      </c:scatterChart>
      <c:catAx>
        <c:axId val="-2126494248"/>
        <c:scaling>
          <c:orientation val="minMax"/>
        </c:scaling>
        <c:delete val="0"/>
        <c:axPos val="b"/>
        <c:numFmt formatCode="General" sourceLinked="0"/>
        <c:majorTickMark val="none"/>
        <c:minorTickMark val="out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100" b="0" i="1" baseline="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2146406376"/>
        <c:crosses val="autoZero"/>
        <c:auto val="0"/>
        <c:lblAlgn val="ctr"/>
        <c:lblOffset val="100"/>
        <c:noMultiLvlLbl val="0"/>
      </c:catAx>
      <c:valAx>
        <c:axId val="21464063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400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Tail</a:t>
                </a:r>
                <a:r>
                  <a:rPr lang="en-US" sz="1400" b="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l</a:t>
                </a:r>
                <a:r>
                  <a:rPr lang="en-US" sz="1400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atency (s)</a:t>
                </a:r>
              </a:p>
            </c:rich>
          </c:tx>
          <c:layout>
            <c:manualLayout>
              <c:xMode val="edge"/>
              <c:yMode val="edge"/>
              <c:x val="1.8755707915045841E-3"/>
              <c:y val="0.22726040214221485"/>
            </c:manualLayout>
          </c:layout>
          <c:overlay val="0"/>
        </c:title>
        <c:numFmt formatCode="General" sourceLinked="1"/>
        <c:majorTickMark val="out"/>
        <c:minorTickMark val="out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400" b="0"/>
            </a:pPr>
            <a:endParaRPr lang="en-US"/>
          </a:p>
        </c:txPr>
        <c:crossAx val="-2126494248"/>
        <c:crosses val="autoZero"/>
        <c:crossBetween val="between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15356697129217"/>
          <c:y val="0.21374095478327473"/>
          <c:w val="0.78826391042227617"/>
          <c:h val="0.54812113735726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[1]Fig1_calc_spp_tb_latency!$B$32</c:f>
              <c:strCache>
                <c:ptCount val="1"/>
                <c:pt idx="0">
                  <c:v>Tail</c:v>
                </c:pt>
              </c:strCache>
            </c:strRef>
          </c:tx>
          <c:spPr>
            <a:noFill/>
            <a:ln w="12700" cap="sq" cmpd="sng">
              <a:solidFill>
                <a:schemeClr val="tx1"/>
              </a:solidFill>
            </a:ln>
          </c:spPr>
          <c:invertIfNegative val="0"/>
          <c:cat>
            <c:strRef>
              <c:f>[1]Fig1_calc_spp_tb_latency!$A$33:$A$40</c:f>
              <c:strCache>
                <c:ptCount val="8"/>
                <c:pt idx="0">
                  <c:v>A. duboisii</c:v>
                </c:pt>
                <c:pt idx="1">
                  <c:v>A. laevis</c:v>
                </c:pt>
                <c:pt idx="2">
                  <c:v>A. tenuis</c:v>
                </c:pt>
                <c:pt idx="3">
                  <c:v>A. mosaicus</c:v>
                </c:pt>
                <c:pt idx="4">
                  <c:v>H. major</c:v>
                </c:pt>
                <c:pt idx="5">
                  <c:v>H. stokesii</c:v>
                </c:pt>
                <c:pt idx="6">
                  <c:v>H. platurus</c:v>
                </c:pt>
                <c:pt idx="7">
                  <c:v>H. darwiniensis</c:v>
                </c:pt>
              </c:strCache>
            </c:strRef>
          </c:cat>
          <c:val>
            <c:numRef>
              <c:f>[1]Fig1_calc_spp_tb_latency!$B$33:$B$40</c:f>
              <c:numCache>
                <c:formatCode>General</c:formatCode>
                <c:ptCount val="8"/>
                <c:pt idx="0">
                  <c:v>100</c:v>
                </c:pt>
                <c:pt idx="1">
                  <c:v>87.804878048780495</c:v>
                </c:pt>
                <c:pt idx="2">
                  <c:v>72.549019607843135</c:v>
                </c:pt>
                <c:pt idx="3">
                  <c:v>5</c:v>
                </c:pt>
                <c:pt idx="4">
                  <c:v>3.225806451612903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F2-4349-9AE7-E1A774C4705C}"/>
            </c:ext>
          </c:extLst>
        </c:ser>
        <c:ser>
          <c:idx val="1"/>
          <c:order val="1"/>
          <c:tx>
            <c:strRef>
              <c:f>[1]Fig1_calc_spp_tb_latency!$C$32</c:f>
              <c:strCache>
                <c:ptCount val="1"/>
                <c:pt idx="0">
                  <c:v>Body</c:v>
                </c:pt>
              </c:strCache>
            </c:strRef>
          </c:tx>
          <c:spPr>
            <a:pattFill prst="pct50">
              <a:fgClr>
                <a:schemeClr val="bg2">
                  <a:lumMod val="75000"/>
                </a:schemeClr>
              </a:fgClr>
              <a:bgClr>
                <a:prstClr val="white"/>
              </a:bgClr>
            </a:pattFill>
            <a:ln w="12700" cap="sq" cmpd="sng">
              <a:solidFill>
                <a:schemeClr val="tx1"/>
              </a:solidFill>
            </a:ln>
          </c:spPr>
          <c:invertIfNegative val="0"/>
          <c:cat>
            <c:strRef>
              <c:f>[1]Fig1_calc_spp_tb_latency!$A$33:$A$40</c:f>
              <c:strCache>
                <c:ptCount val="8"/>
                <c:pt idx="0">
                  <c:v>A. duboisii</c:v>
                </c:pt>
                <c:pt idx="1">
                  <c:v>A. laevis</c:v>
                </c:pt>
                <c:pt idx="2">
                  <c:v>A. tenuis</c:v>
                </c:pt>
                <c:pt idx="3">
                  <c:v>A. mosaicus</c:v>
                </c:pt>
                <c:pt idx="4">
                  <c:v>H. major</c:v>
                </c:pt>
                <c:pt idx="5">
                  <c:v>H. stokesii</c:v>
                </c:pt>
                <c:pt idx="6">
                  <c:v>H. platurus</c:v>
                </c:pt>
                <c:pt idx="7">
                  <c:v>H. darwiniensis</c:v>
                </c:pt>
              </c:strCache>
            </c:strRef>
          </c:cat>
          <c:val>
            <c:numRef>
              <c:f>[1]Fig1_calc_spp_tb_latency!$C$33:$C$40</c:f>
              <c:numCache>
                <c:formatCode>General</c:formatCode>
                <c:ptCount val="8"/>
                <c:pt idx="0">
                  <c:v>0</c:v>
                </c:pt>
                <c:pt idx="1">
                  <c:v>2.7777777777777777</c:v>
                </c:pt>
                <c:pt idx="2">
                  <c:v>9.0909090909090917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F2-4349-9AE7-E1A774C47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7749928"/>
        <c:axId val="-2127769880"/>
      </c:barChart>
      <c:catAx>
        <c:axId val="-2127749928"/>
        <c:scaling>
          <c:orientation val="minMax"/>
        </c:scaling>
        <c:delete val="0"/>
        <c:axPos val="b"/>
        <c:numFmt formatCode="General" sourceLinked="0"/>
        <c:majorTickMark val="none"/>
        <c:minorTickMark val="out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100" b="0" i="1" baseline="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-2127769880"/>
        <c:crosses val="autoZero"/>
        <c:auto val="1"/>
        <c:lblAlgn val="ctr"/>
        <c:lblOffset val="100"/>
        <c:noMultiLvlLbl val="0"/>
      </c:catAx>
      <c:valAx>
        <c:axId val="-2127769880"/>
        <c:scaling>
          <c:orientation val="minMax"/>
          <c:max val="1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400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Responding (%)</a:t>
                </a:r>
              </a:p>
            </c:rich>
          </c:tx>
          <c:overlay val="0"/>
        </c:title>
        <c:numFmt formatCode="0" sourceLinked="0"/>
        <c:majorTickMark val="out"/>
        <c:minorTickMark val="out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400" b="0"/>
            </a:pPr>
            <a:endParaRPr lang="en-US"/>
          </a:p>
        </c:txPr>
        <c:crossAx val="-2127749928"/>
        <c:crosses val="autoZero"/>
        <c:crossBetween val="between"/>
        <c:majorUnit val="20"/>
        <c:minorUnit val="10"/>
      </c:valAx>
    </c:plotArea>
    <c:legend>
      <c:legendPos val="r"/>
      <c:layout>
        <c:manualLayout>
          <c:xMode val="edge"/>
          <c:yMode val="edge"/>
          <c:x val="0.76019905577202462"/>
          <c:y val="0.22297405862077901"/>
          <c:w val="0.12527017162453932"/>
          <c:h val="0.16307521552034948"/>
        </c:manualLayout>
      </c:layout>
      <c:overlay val="0"/>
      <c:spPr>
        <a:ln>
          <a:noFill/>
        </a:ln>
        <a:effectLst/>
      </c:spPr>
      <c:txPr>
        <a:bodyPr anchor="t" anchorCtr="1"/>
        <a:lstStyle/>
        <a:p>
          <a:pPr algn="l">
            <a:defRPr sz="1400" strike="noStrike" kern="400" cap="none" normalizeH="0" baseline="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 paperSize="9"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831015</xdr:colOff>
      <xdr:row>58</xdr:row>
      <xdr:rowOff>88251</xdr:rowOff>
    </xdr:from>
    <xdr:to>
      <xdr:col>15</xdr:col>
      <xdr:colOff>10417</xdr:colOff>
      <xdr:row>75</xdr:row>
      <xdr:rowOff>10034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B31531-7351-4ED3-80A0-D71D512925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870140</xdr:colOff>
      <xdr:row>38</xdr:row>
      <xdr:rowOff>4453</xdr:rowOff>
    </xdr:from>
    <xdr:to>
      <xdr:col>15</xdr:col>
      <xdr:colOff>226014</xdr:colOff>
      <xdr:row>59</xdr:row>
      <xdr:rowOff>38168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AD6F59-CC11-4A50-A72E-770BBF131A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L033060262053/Dropbox/Writing/Tail_photoreception/Supplementary/Data_behFigures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nnacrowe-riddell/Dropbox/Writing/Tail_photoreception/Supplementary/Data_behFigures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"/>
      <sheetName val="Fig1_latency"/>
      <sheetName val="Fig1_raw_tailbody"/>
      <sheetName val="Fig1_raw_tail"/>
      <sheetName val="Fig1_tail_calc"/>
      <sheetName val="Fig1_calc_spp_tb_latency"/>
      <sheetName val="Sheet1"/>
      <sheetName val="Fig1_calc_ind_tailbody_latency"/>
      <sheetName val="Fig1_spp_latency"/>
      <sheetName val="Fig2_raw_colour"/>
      <sheetName val="Fig2_ALA_w"/>
      <sheetName val="Fig2_ATEN_dw"/>
      <sheetName val="Fig2_ATEN_lw"/>
      <sheetName val="Fig2_calc"/>
      <sheetName val="Table2_raw"/>
      <sheetName val="Table2_calc"/>
    </sheetNames>
    <sheetDataSet>
      <sheetData sheetId="0"/>
      <sheetData sheetId="1"/>
      <sheetData sheetId="2">
        <row r="3">
          <cell r="L3">
            <v>0</v>
          </cell>
        </row>
        <row r="4">
          <cell r="L4">
            <v>0</v>
          </cell>
        </row>
        <row r="5">
          <cell r="L5">
            <v>0</v>
          </cell>
        </row>
        <row r="6">
          <cell r="L6">
            <v>0</v>
          </cell>
        </row>
        <row r="7">
          <cell r="L7">
            <v>0</v>
          </cell>
        </row>
        <row r="8">
          <cell r="L8">
            <v>0</v>
          </cell>
        </row>
        <row r="9">
          <cell r="L9">
            <v>1</v>
          </cell>
        </row>
        <row r="10">
          <cell r="L10">
            <v>1</v>
          </cell>
        </row>
        <row r="11">
          <cell r="L11">
            <v>1</v>
          </cell>
        </row>
        <row r="12">
          <cell r="L12">
            <v>1</v>
          </cell>
        </row>
        <row r="13">
          <cell r="L13">
            <v>1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/>
        </row>
        <row r="21">
          <cell r="L21">
            <v>0</v>
          </cell>
        </row>
        <row r="22">
          <cell r="L22">
            <v>0</v>
          </cell>
        </row>
        <row r="23">
          <cell r="L23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8">
          <cell r="L28">
            <v>1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  <row r="33">
          <cell r="L33">
            <v>0</v>
          </cell>
        </row>
        <row r="34">
          <cell r="L34"/>
        </row>
        <row r="35">
          <cell r="L35"/>
        </row>
        <row r="36">
          <cell r="L36"/>
        </row>
        <row r="37">
          <cell r="L37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  <row r="41">
          <cell r="L41">
            <v>0</v>
          </cell>
        </row>
        <row r="42">
          <cell r="L42">
            <v>0</v>
          </cell>
        </row>
        <row r="43">
          <cell r="L43">
            <v>0</v>
          </cell>
        </row>
        <row r="44">
          <cell r="L44">
            <v>0</v>
          </cell>
        </row>
        <row r="45">
          <cell r="L45">
            <v>0</v>
          </cell>
        </row>
        <row r="46"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L51">
            <v>0</v>
          </cell>
        </row>
        <row r="52">
          <cell r="L52">
            <v>1</v>
          </cell>
        </row>
        <row r="53">
          <cell r="L53">
            <v>0</v>
          </cell>
        </row>
        <row r="54">
          <cell r="L54">
            <v>0</v>
          </cell>
        </row>
        <row r="55">
          <cell r="L55">
            <v>0</v>
          </cell>
        </row>
        <row r="56">
          <cell r="L56">
            <v>0</v>
          </cell>
        </row>
        <row r="57">
          <cell r="L57">
            <v>0</v>
          </cell>
        </row>
        <row r="58">
          <cell r="L58">
            <v>0</v>
          </cell>
        </row>
        <row r="59">
          <cell r="L59">
            <v>0</v>
          </cell>
        </row>
        <row r="60">
          <cell r="L60">
            <v>0</v>
          </cell>
        </row>
        <row r="61">
          <cell r="L61">
            <v>0</v>
          </cell>
        </row>
        <row r="62">
          <cell r="L62">
            <v>0</v>
          </cell>
        </row>
        <row r="63">
          <cell r="L63">
            <v>0</v>
          </cell>
        </row>
        <row r="64">
          <cell r="L64">
            <v>1</v>
          </cell>
        </row>
        <row r="65">
          <cell r="L65">
            <v>0</v>
          </cell>
        </row>
        <row r="66">
          <cell r="L66">
            <v>0</v>
          </cell>
        </row>
        <row r="67">
          <cell r="L67">
            <v>0</v>
          </cell>
        </row>
        <row r="68">
          <cell r="L68">
            <v>0</v>
          </cell>
        </row>
        <row r="69">
          <cell r="L69">
            <v>1</v>
          </cell>
        </row>
        <row r="70">
          <cell r="L70">
            <v>1</v>
          </cell>
        </row>
        <row r="71">
          <cell r="L71">
            <v>1</v>
          </cell>
        </row>
        <row r="72">
          <cell r="L72">
            <v>1</v>
          </cell>
        </row>
        <row r="73">
          <cell r="L73">
            <v>1</v>
          </cell>
        </row>
        <row r="74">
          <cell r="L74"/>
        </row>
        <row r="75">
          <cell r="L75">
            <v>0</v>
          </cell>
        </row>
        <row r="76">
          <cell r="L76">
            <v>0</v>
          </cell>
        </row>
        <row r="77">
          <cell r="L77">
            <v>0</v>
          </cell>
        </row>
        <row r="78">
          <cell r="L78">
            <v>0</v>
          </cell>
        </row>
        <row r="79">
          <cell r="L79">
            <v>0</v>
          </cell>
        </row>
        <row r="80">
          <cell r="L80">
            <v>0</v>
          </cell>
        </row>
        <row r="81">
          <cell r="L81">
            <v>0</v>
          </cell>
        </row>
        <row r="82">
          <cell r="L82">
            <v>0</v>
          </cell>
        </row>
        <row r="83">
          <cell r="L83">
            <v>0</v>
          </cell>
        </row>
        <row r="84">
          <cell r="L84">
            <v>0</v>
          </cell>
        </row>
        <row r="85">
          <cell r="L85">
            <v>0</v>
          </cell>
        </row>
        <row r="86">
          <cell r="L86">
            <v>0</v>
          </cell>
        </row>
        <row r="87">
          <cell r="L87">
            <v>1</v>
          </cell>
        </row>
        <row r="88">
          <cell r="L88">
            <v>1</v>
          </cell>
        </row>
        <row r="89">
          <cell r="L89">
            <v>1</v>
          </cell>
        </row>
        <row r="90">
          <cell r="L90">
            <v>1</v>
          </cell>
        </row>
        <row r="91">
          <cell r="L91">
            <v>1</v>
          </cell>
        </row>
        <row r="92">
          <cell r="L92">
            <v>1</v>
          </cell>
        </row>
        <row r="93">
          <cell r="L93">
            <v>1</v>
          </cell>
        </row>
        <row r="94">
          <cell r="L94">
            <v>1</v>
          </cell>
        </row>
        <row r="95">
          <cell r="L95">
            <v>1</v>
          </cell>
        </row>
        <row r="96">
          <cell r="L96">
            <v>0</v>
          </cell>
        </row>
        <row r="97">
          <cell r="L97">
            <v>0</v>
          </cell>
        </row>
        <row r="98">
          <cell r="L98">
            <v>0</v>
          </cell>
        </row>
        <row r="99">
          <cell r="L99">
            <v>0</v>
          </cell>
        </row>
        <row r="100">
          <cell r="L100">
            <v>0</v>
          </cell>
        </row>
        <row r="101">
          <cell r="L101">
            <v>0</v>
          </cell>
        </row>
        <row r="102">
          <cell r="L102">
            <v>1</v>
          </cell>
        </row>
        <row r="103">
          <cell r="L103">
            <v>0</v>
          </cell>
        </row>
        <row r="104">
          <cell r="L104">
            <v>0</v>
          </cell>
        </row>
        <row r="105">
          <cell r="L105">
            <v>1</v>
          </cell>
        </row>
        <row r="106">
          <cell r="L106">
            <v>1</v>
          </cell>
        </row>
        <row r="108">
          <cell r="L108">
            <v>0</v>
          </cell>
        </row>
        <row r="109">
          <cell r="L109">
            <v>0</v>
          </cell>
        </row>
        <row r="110">
          <cell r="L110">
            <v>0</v>
          </cell>
        </row>
        <row r="111">
          <cell r="L111">
            <v>0</v>
          </cell>
        </row>
        <row r="112">
          <cell r="L112">
            <v>0</v>
          </cell>
        </row>
        <row r="113">
          <cell r="L113">
            <v>0</v>
          </cell>
        </row>
        <row r="114">
          <cell r="L114">
            <v>0</v>
          </cell>
        </row>
        <row r="115">
          <cell r="L115">
            <v>0</v>
          </cell>
        </row>
        <row r="116">
          <cell r="L116">
            <v>1</v>
          </cell>
        </row>
        <row r="117">
          <cell r="L117">
            <v>1</v>
          </cell>
        </row>
        <row r="118">
          <cell r="L118">
            <v>1</v>
          </cell>
        </row>
        <row r="119">
          <cell r="L119">
            <v>1</v>
          </cell>
        </row>
        <row r="120">
          <cell r="L120">
            <v>1</v>
          </cell>
        </row>
        <row r="121">
          <cell r="L121">
            <v>0</v>
          </cell>
        </row>
        <row r="122">
          <cell r="L122">
            <v>1</v>
          </cell>
        </row>
        <row r="124">
          <cell r="L124">
            <v>1</v>
          </cell>
        </row>
        <row r="125">
          <cell r="L125">
            <v>0</v>
          </cell>
        </row>
        <row r="126">
          <cell r="L126">
            <v>0</v>
          </cell>
        </row>
        <row r="127">
          <cell r="L127">
            <v>0</v>
          </cell>
        </row>
        <row r="128">
          <cell r="L128">
            <v>0</v>
          </cell>
        </row>
        <row r="129">
          <cell r="L129">
            <v>0</v>
          </cell>
        </row>
        <row r="130">
          <cell r="L130">
            <v>0</v>
          </cell>
        </row>
        <row r="131">
          <cell r="L131">
            <v>0</v>
          </cell>
        </row>
        <row r="132">
          <cell r="L132">
            <v>0</v>
          </cell>
        </row>
        <row r="133">
          <cell r="L133"/>
        </row>
        <row r="134">
          <cell r="L134">
            <v>0</v>
          </cell>
        </row>
        <row r="135">
          <cell r="L135">
            <v>0</v>
          </cell>
        </row>
        <row r="136">
          <cell r="L136">
            <v>0</v>
          </cell>
        </row>
        <row r="137">
          <cell r="L137">
            <v>1</v>
          </cell>
        </row>
        <row r="138">
          <cell r="L138">
            <v>1</v>
          </cell>
        </row>
        <row r="139">
          <cell r="L139">
            <v>1</v>
          </cell>
        </row>
        <row r="140">
          <cell r="L140">
            <v>1</v>
          </cell>
        </row>
        <row r="141">
          <cell r="L141">
            <v>1</v>
          </cell>
        </row>
        <row r="142">
          <cell r="L142">
            <v>1</v>
          </cell>
        </row>
        <row r="143">
          <cell r="L143">
            <v>1</v>
          </cell>
        </row>
        <row r="144">
          <cell r="L144">
            <v>1</v>
          </cell>
        </row>
        <row r="145">
          <cell r="L145">
            <v>1</v>
          </cell>
        </row>
        <row r="146">
          <cell r="L146">
            <v>1</v>
          </cell>
        </row>
        <row r="147">
          <cell r="L147">
            <v>0</v>
          </cell>
        </row>
        <row r="148">
          <cell r="L148">
            <v>0</v>
          </cell>
        </row>
        <row r="149">
          <cell r="L149">
            <v>0</v>
          </cell>
        </row>
        <row r="150">
          <cell r="L150">
            <v>0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1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0</v>
          </cell>
        </row>
        <row r="159">
          <cell r="L159">
            <v>0</v>
          </cell>
        </row>
        <row r="160">
          <cell r="L160">
            <v>1</v>
          </cell>
        </row>
        <row r="161">
          <cell r="L161">
            <v>1</v>
          </cell>
        </row>
        <row r="162">
          <cell r="L162">
            <v>1</v>
          </cell>
        </row>
        <row r="163">
          <cell r="L163">
            <v>1</v>
          </cell>
        </row>
        <row r="164">
          <cell r="L164">
            <v>1</v>
          </cell>
        </row>
        <row r="165">
          <cell r="L165">
            <v>1</v>
          </cell>
        </row>
        <row r="166">
          <cell r="L166">
            <v>1</v>
          </cell>
        </row>
        <row r="167">
          <cell r="L167">
            <v>1</v>
          </cell>
        </row>
        <row r="168">
          <cell r="L168">
            <v>1</v>
          </cell>
        </row>
        <row r="169">
          <cell r="L169"/>
        </row>
        <row r="170">
          <cell r="L170"/>
        </row>
        <row r="171">
          <cell r="L171">
            <v>0</v>
          </cell>
        </row>
        <row r="172">
          <cell r="L172">
            <v>0</v>
          </cell>
        </row>
        <row r="173">
          <cell r="L173">
            <v>0</v>
          </cell>
        </row>
        <row r="174">
          <cell r="L174">
            <v>0</v>
          </cell>
        </row>
        <row r="175">
          <cell r="L175">
            <v>0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</sheetData>
      <sheetData sheetId="3"/>
      <sheetData sheetId="4"/>
      <sheetData sheetId="5">
        <row r="32">
          <cell r="B32" t="str">
            <v>Tail</v>
          </cell>
          <cell r="C32" t="str">
            <v>Body</v>
          </cell>
        </row>
        <row r="33">
          <cell r="A33" t="str">
            <v>A. duboisii</v>
          </cell>
          <cell r="B33">
            <v>100</v>
          </cell>
          <cell r="C33">
            <v>0</v>
          </cell>
        </row>
        <row r="34">
          <cell r="A34" t="str">
            <v>A. laevis</v>
          </cell>
          <cell r="B34">
            <v>87.804878048780495</v>
          </cell>
          <cell r="C34">
            <v>2.7777777777777777</v>
          </cell>
        </row>
        <row r="35">
          <cell r="A35" t="str">
            <v>A. tenuis</v>
          </cell>
          <cell r="B35">
            <v>72.549019607843135</v>
          </cell>
          <cell r="C35">
            <v>9.0909090909090917</v>
          </cell>
        </row>
        <row r="36">
          <cell r="A36" t="str">
            <v>A. mosaicus</v>
          </cell>
          <cell r="B36">
            <v>5</v>
          </cell>
          <cell r="C36">
            <v>0</v>
          </cell>
        </row>
        <row r="37">
          <cell r="A37" t="str">
            <v>H. major</v>
          </cell>
          <cell r="B37">
            <v>3.225806451612903</v>
          </cell>
          <cell r="C37">
            <v>0</v>
          </cell>
        </row>
        <row r="38">
          <cell r="A38" t="str">
            <v>H. stokesii</v>
          </cell>
          <cell r="B38">
            <v>0</v>
          </cell>
          <cell r="C38" t="str">
            <v>NA</v>
          </cell>
        </row>
        <row r="39">
          <cell r="A39" t="str">
            <v>H. platurus</v>
          </cell>
          <cell r="B39">
            <v>0</v>
          </cell>
          <cell r="C39">
            <v>0</v>
          </cell>
        </row>
        <row r="40">
          <cell r="A40" t="str">
            <v>H. darwiniensis</v>
          </cell>
          <cell r="B40">
            <v>0</v>
          </cell>
          <cell r="C40" t="str">
            <v>NA</v>
          </cell>
        </row>
        <row r="44">
          <cell r="B44" t="str">
            <v>A.duboisii</v>
          </cell>
          <cell r="C44" t="str">
            <v>A. laevis</v>
          </cell>
          <cell r="D44" t="str">
            <v>A. tenuis</v>
          </cell>
        </row>
        <row r="51">
          <cell r="B51">
            <v>0.97999999999999976</v>
          </cell>
          <cell r="C51">
            <v>1.5675000000000001</v>
          </cell>
          <cell r="D51">
            <v>0.93000000000000016</v>
          </cell>
        </row>
        <row r="52">
          <cell r="B52">
            <v>2.0299999999999998</v>
          </cell>
          <cell r="C52">
            <v>2.1175000000000002</v>
          </cell>
          <cell r="D52">
            <v>1.1800000000000002</v>
          </cell>
        </row>
        <row r="53">
          <cell r="B53">
            <v>0.48</v>
          </cell>
          <cell r="C53">
            <v>1.2524999999999999</v>
          </cell>
          <cell r="D53">
            <v>0.71999999999999975</v>
          </cell>
        </row>
        <row r="54">
          <cell r="B54">
            <v>0.92000000000000037</v>
          </cell>
          <cell r="C54">
            <v>1.1874999999999991</v>
          </cell>
          <cell r="D54">
            <v>1.3675000000000002</v>
          </cell>
        </row>
        <row r="55">
          <cell r="B55">
            <v>0.64000000000000012</v>
          </cell>
          <cell r="C55">
            <v>1.6125000000000007</v>
          </cell>
          <cell r="D55">
            <v>0.77249999999999996</v>
          </cell>
        </row>
        <row r="56">
          <cell r="B56">
            <v>2.4811111111111113</v>
          </cell>
          <cell r="C56">
            <v>3.4192307692307695</v>
          </cell>
          <cell r="D56">
            <v>2.1070000000000002</v>
          </cell>
          <cell r="E56"/>
          <cell r="F56"/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"/>
      <sheetName val="Fig1_raw_tailbody"/>
      <sheetName val="Fig1_latency"/>
      <sheetName val="Fig1_raw_tail"/>
      <sheetName val="Fig1_tail_calc"/>
      <sheetName val="Fig1_calc_spp_tb_latency"/>
      <sheetName val="Sheet1"/>
      <sheetName val="Fig1_calc_ind_tailbody_latency"/>
      <sheetName val="Fig1_spp_latency"/>
      <sheetName val="Fig2_raw_colour"/>
      <sheetName val="Fig2_ALA_w"/>
      <sheetName val="Fig2_ATEN_dw"/>
      <sheetName val="Fig2_ATEN_lw"/>
      <sheetName val="Fig2_calc"/>
      <sheetName val="Table2_raw"/>
      <sheetName val="Table2_calc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Cilary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983FE-19D4-4E1D-AB4F-662C5D310AD7}">
  <dimension ref="A1:U322"/>
  <sheetViews>
    <sheetView topLeftCell="A165" zoomScale="186" zoomScaleNormal="186" workbookViewId="0">
      <selection activeCell="B185" sqref="B185"/>
    </sheetView>
  </sheetViews>
  <sheetFormatPr baseColWidth="10" defaultColWidth="9" defaultRowHeight="15" x14ac:dyDescent="0.2"/>
  <cols>
    <col min="1" max="2" width="9" style="11"/>
    <col min="3" max="3" width="13.6640625" style="11" customWidth="1"/>
    <col min="4" max="15" width="9" style="11"/>
    <col min="16" max="16" width="12" style="11" customWidth="1"/>
    <col min="17" max="16384" width="9" style="11"/>
  </cols>
  <sheetData>
    <row r="1" spans="1:21" ht="16" x14ac:dyDescent="0.2">
      <c r="A1" s="28" t="s">
        <v>0</v>
      </c>
      <c r="B1" s="28" t="s">
        <v>244</v>
      </c>
      <c r="C1" s="28" t="s">
        <v>1</v>
      </c>
      <c r="D1" s="28" t="s">
        <v>2</v>
      </c>
      <c r="E1" s="28" t="s">
        <v>3</v>
      </c>
      <c r="F1" s="28" t="s">
        <v>4</v>
      </c>
      <c r="G1" s="28" t="s">
        <v>5</v>
      </c>
      <c r="H1" s="29" t="s">
        <v>6</v>
      </c>
      <c r="I1" s="29" t="s">
        <v>7</v>
      </c>
      <c r="J1" s="28" t="s">
        <v>8</v>
      </c>
      <c r="K1" s="28" t="s">
        <v>9</v>
      </c>
      <c r="L1" s="28" t="s">
        <v>10</v>
      </c>
      <c r="M1" s="28" t="s">
        <v>11</v>
      </c>
      <c r="N1" s="28" t="s">
        <v>12</v>
      </c>
      <c r="O1" s="28" t="s">
        <v>13</v>
      </c>
      <c r="P1" s="30" t="s">
        <v>14</v>
      </c>
      <c r="Q1" s="28" t="s">
        <v>15</v>
      </c>
      <c r="R1" s="28" t="s">
        <v>16</v>
      </c>
      <c r="S1" s="28" t="s">
        <v>17</v>
      </c>
      <c r="T1" s="30" t="s">
        <v>18</v>
      </c>
      <c r="U1" s="28" t="s">
        <v>19</v>
      </c>
    </row>
    <row r="2" spans="1:21" x14ac:dyDescent="0.2">
      <c r="A2" s="8" t="s">
        <v>221</v>
      </c>
      <c r="B2" s="8" t="s">
        <v>246</v>
      </c>
      <c r="C2" s="9">
        <v>42205</v>
      </c>
      <c r="D2" s="10">
        <v>0.6333333333333333</v>
      </c>
      <c r="F2" s="11">
        <v>2</v>
      </c>
      <c r="G2" s="11" t="s">
        <v>20</v>
      </c>
      <c r="H2" s="12" t="s">
        <v>21</v>
      </c>
      <c r="I2" s="12">
        <v>77</v>
      </c>
      <c r="J2" s="11">
        <v>3</v>
      </c>
      <c r="K2" s="11" t="s">
        <v>22</v>
      </c>
      <c r="L2" s="11" t="s">
        <v>23</v>
      </c>
      <c r="P2" s="13"/>
    </row>
    <row r="3" spans="1:21" x14ac:dyDescent="0.2">
      <c r="A3" s="8" t="s">
        <v>221</v>
      </c>
      <c r="B3" s="8" t="s">
        <v>246</v>
      </c>
      <c r="C3" s="9">
        <v>42205</v>
      </c>
      <c r="D3" s="10">
        <v>0.65069444444444446</v>
      </c>
      <c r="E3" s="11" t="s">
        <v>24</v>
      </c>
      <c r="F3" s="11">
        <v>4</v>
      </c>
      <c r="G3" s="11" t="s">
        <v>20</v>
      </c>
      <c r="H3" s="12" t="s">
        <v>21</v>
      </c>
      <c r="I3" s="12">
        <v>77</v>
      </c>
      <c r="J3" s="11">
        <v>3</v>
      </c>
      <c r="K3" s="11" t="s">
        <v>22</v>
      </c>
      <c r="L3" s="11" t="s">
        <v>23</v>
      </c>
      <c r="M3" s="11">
        <v>0</v>
      </c>
      <c r="N3" s="13">
        <v>0.60590277777777779</v>
      </c>
      <c r="O3" s="13">
        <v>0.61062499999999997</v>
      </c>
      <c r="P3" s="13">
        <v>4.7222222222221832E-3</v>
      </c>
      <c r="T3" s="13"/>
    </row>
    <row r="4" spans="1:21" x14ac:dyDescent="0.2">
      <c r="A4" s="8" t="s">
        <v>221</v>
      </c>
      <c r="B4" s="8" t="s">
        <v>246</v>
      </c>
      <c r="C4" s="9">
        <v>42205</v>
      </c>
      <c r="D4" s="10">
        <v>0.65694444444444444</v>
      </c>
      <c r="E4" s="11" t="s">
        <v>25</v>
      </c>
      <c r="F4" s="11">
        <v>6</v>
      </c>
      <c r="G4" s="11" t="s">
        <v>20</v>
      </c>
      <c r="H4" s="12" t="s">
        <v>21</v>
      </c>
      <c r="I4" s="12">
        <v>77</v>
      </c>
      <c r="J4" s="11">
        <v>3</v>
      </c>
      <c r="K4" s="11" t="s">
        <v>22</v>
      </c>
      <c r="L4" s="11" t="s">
        <v>23</v>
      </c>
      <c r="M4" s="11">
        <v>0</v>
      </c>
      <c r="N4" s="13">
        <v>0.22583333333333333</v>
      </c>
      <c r="O4" s="13">
        <v>0.23039351851851853</v>
      </c>
      <c r="P4" s="13">
        <v>4.5601851851851949E-3</v>
      </c>
      <c r="T4" s="13"/>
    </row>
    <row r="5" spans="1:21" x14ac:dyDescent="0.2">
      <c r="A5" s="8" t="s">
        <v>221</v>
      </c>
      <c r="B5" s="8" t="s">
        <v>246</v>
      </c>
      <c r="C5" s="9">
        <v>42205</v>
      </c>
      <c r="D5" s="10">
        <v>0.70833333333333337</v>
      </c>
      <c r="E5" s="11" t="s">
        <v>26</v>
      </c>
      <c r="F5" s="11">
        <v>1</v>
      </c>
      <c r="G5" s="11" t="s">
        <v>20</v>
      </c>
      <c r="H5" s="12">
        <v>140</v>
      </c>
      <c r="I5" s="12" t="s">
        <v>27</v>
      </c>
      <c r="J5" s="11">
        <v>4</v>
      </c>
      <c r="K5" s="11" t="s">
        <v>22</v>
      </c>
      <c r="L5" s="11" t="s">
        <v>28</v>
      </c>
      <c r="M5" s="11">
        <v>0</v>
      </c>
      <c r="N5" s="13">
        <v>4.3252314814814813E-2</v>
      </c>
      <c r="O5" s="13">
        <v>4.5405092592592594E-2</v>
      </c>
      <c r="P5" s="13">
        <v>2.1527777777777812E-3</v>
      </c>
      <c r="T5" s="13"/>
      <c r="U5" s="11" t="s">
        <v>29</v>
      </c>
    </row>
    <row r="6" spans="1:21" x14ac:dyDescent="0.2">
      <c r="A6" s="8" t="s">
        <v>221</v>
      </c>
      <c r="B6" s="8" t="s">
        <v>246</v>
      </c>
      <c r="C6" s="9">
        <v>42205</v>
      </c>
      <c r="D6" s="10">
        <v>0.71527777777777779</v>
      </c>
      <c r="E6" s="11" t="s">
        <v>26</v>
      </c>
      <c r="F6" s="11">
        <v>3</v>
      </c>
      <c r="G6" s="11" t="s">
        <v>20</v>
      </c>
      <c r="H6" s="12">
        <v>140</v>
      </c>
      <c r="I6" s="12" t="s">
        <v>27</v>
      </c>
      <c r="J6" s="11">
        <v>4</v>
      </c>
      <c r="K6" s="11" t="s">
        <v>22</v>
      </c>
      <c r="L6" s="11" t="s">
        <v>28</v>
      </c>
      <c r="M6" s="11">
        <v>0</v>
      </c>
      <c r="N6" s="13">
        <v>0.5509722222222222</v>
      </c>
      <c r="O6" s="10">
        <v>0.55555555555555558</v>
      </c>
      <c r="P6" s="13">
        <v>4.5833333333333837E-3</v>
      </c>
      <c r="T6" s="13"/>
      <c r="U6" s="11" t="s">
        <v>29</v>
      </c>
    </row>
    <row r="7" spans="1:21" x14ac:dyDescent="0.2">
      <c r="A7" s="8" t="s">
        <v>221</v>
      </c>
      <c r="B7" s="8" t="s">
        <v>246</v>
      </c>
      <c r="C7" s="9">
        <v>42205</v>
      </c>
      <c r="D7" s="10">
        <v>0.72291666666666676</v>
      </c>
      <c r="E7" s="11" t="s">
        <v>30</v>
      </c>
      <c r="F7" s="11">
        <v>5</v>
      </c>
      <c r="G7" s="11" t="s">
        <v>20</v>
      </c>
      <c r="H7" s="12">
        <v>140</v>
      </c>
      <c r="I7" s="12" t="s">
        <v>27</v>
      </c>
      <c r="J7" s="11">
        <v>4</v>
      </c>
      <c r="K7" s="11" t="s">
        <v>22</v>
      </c>
      <c r="L7" s="11" t="s">
        <v>28</v>
      </c>
      <c r="M7" s="11">
        <v>0</v>
      </c>
      <c r="N7" s="13">
        <v>0.2593287037037037</v>
      </c>
      <c r="O7" s="13">
        <v>0.26484953703703701</v>
      </c>
      <c r="P7" s="13">
        <v>5.5208333333333082E-3</v>
      </c>
      <c r="T7" s="13"/>
      <c r="U7" s="11" t="s">
        <v>31</v>
      </c>
    </row>
    <row r="8" spans="1:21" x14ac:dyDescent="0.2">
      <c r="A8" s="8" t="s">
        <v>221</v>
      </c>
      <c r="B8" s="8" t="s">
        <v>246</v>
      </c>
      <c r="C8" s="9">
        <v>42205</v>
      </c>
      <c r="D8" s="10">
        <v>0.62916666666666665</v>
      </c>
      <c r="E8" s="11" t="s">
        <v>32</v>
      </c>
      <c r="F8" s="11">
        <v>1</v>
      </c>
      <c r="G8" s="11" t="s">
        <v>20</v>
      </c>
      <c r="H8" s="12" t="s">
        <v>21</v>
      </c>
      <c r="I8" s="12">
        <v>77</v>
      </c>
      <c r="J8" s="11">
        <v>3</v>
      </c>
      <c r="K8" s="11" t="s">
        <v>33</v>
      </c>
      <c r="L8" s="11" t="s">
        <v>34</v>
      </c>
      <c r="M8" s="11">
        <v>0</v>
      </c>
      <c r="N8" s="13">
        <v>1.6793981481481483E-2</v>
      </c>
      <c r="O8" s="13">
        <v>2.0891203703703703E-2</v>
      </c>
      <c r="P8" s="13">
        <v>4.0972222222222208E-3</v>
      </c>
    </row>
    <row r="9" spans="1:21" x14ac:dyDescent="0.2">
      <c r="A9" s="8" t="s">
        <v>221</v>
      </c>
      <c r="B9" s="8" t="s">
        <v>246</v>
      </c>
      <c r="C9" s="9">
        <v>42205</v>
      </c>
      <c r="D9" s="10">
        <v>0.6479166666666667</v>
      </c>
      <c r="E9" s="11" t="s">
        <v>24</v>
      </c>
      <c r="F9" s="11">
        <v>3</v>
      </c>
      <c r="G9" s="11" t="s">
        <v>20</v>
      </c>
      <c r="H9" s="12" t="s">
        <v>21</v>
      </c>
      <c r="I9" s="12">
        <v>77</v>
      </c>
      <c r="J9" s="11">
        <v>3</v>
      </c>
      <c r="K9" s="11" t="s">
        <v>33</v>
      </c>
      <c r="L9" s="11" t="s">
        <v>35</v>
      </c>
      <c r="M9" s="11">
        <v>1</v>
      </c>
      <c r="N9" s="13">
        <v>0.4169444444444444</v>
      </c>
      <c r="O9" s="13">
        <v>0.42194444444444446</v>
      </c>
      <c r="P9" s="13">
        <v>5.00000000000006E-3</v>
      </c>
      <c r="Q9" s="13">
        <v>0.41976851851851849</v>
      </c>
      <c r="T9" s="13">
        <v>2.8240740740740899E-3</v>
      </c>
    </row>
    <row r="10" spans="1:21" ht="16" x14ac:dyDescent="0.2">
      <c r="A10" s="8" t="s">
        <v>221</v>
      </c>
      <c r="B10" s="8" t="s">
        <v>246</v>
      </c>
      <c r="C10" s="31">
        <v>42205</v>
      </c>
      <c r="D10" s="10">
        <v>0.65416666666666667</v>
      </c>
      <c r="E10" s="11" t="s">
        <v>25</v>
      </c>
      <c r="F10" s="11">
        <v>5</v>
      </c>
      <c r="G10" s="11" t="s">
        <v>20</v>
      </c>
      <c r="H10" s="12" t="s">
        <v>21</v>
      </c>
      <c r="I10" s="12">
        <v>77</v>
      </c>
      <c r="J10" s="11">
        <v>3</v>
      </c>
      <c r="K10" s="11" t="s">
        <v>33</v>
      </c>
      <c r="L10" s="11" t="s">
        <v>35</v>
      </c>
      <c r="M10" s="11">
        <v>1</v>
      </c>
      <c r="N10" s="13">
        <v>8.6909722222222222E-2</v>
      </c>
      <c r="O10" s="13">
        <v>8.9780092592592606E-2</v>
      </c>
      <c r="P10" s="13">
        <v>2.8703703703703842E-3</v>
      </c>
      <c r="Q10" s="13">
        <v>8.7199074074074068E-2</v>
      </c>
      <c r="S10" s="13">
        <v>8.9224537037037033E-2</v>
      </c>
      <c r="T10" s="13">
        <v>2.893518518518462E-4</v>
      </c>
    </row>
    <row r="11" spans="1:21" x14ac:dyDescent="0.2">
      <c r="A11" s="8" t="s">
        <v>221</v>
      </c>
      <c r="B11" s="8" t="s">
        <v>246</v>
      </c>
      <c r="C11" s="9">
        <v>42205</v>
      </c>
      <c r="D11" s="10">
        <v>0.71180555555555547</v>
      </c>
      <c r="E11" s="11" t="s">
        <v>26</v>
      </c>
      <c r="F11" s="11">
        <v>2</v>
      </c>
      <c r="G11" s="11" t="s">
        <v>20</v>
      </c>
      <c r="H11" s="12">
        <v>140</v>
      </c>
      <c r="I11" s="12" t="s">
        <v>27</v>
      </c>
      <c r="J11" s="11">
        <v>4</v>
      </c>
      <c r="K11" s="11" t="s">
        <v>33</v>
      </c>
      <c r="L11" s="11" t="s">
        <v>35</v>
      </c>
      <c r="M11" s="11">
        <v>1</v>
      </c>
      <c r="N11" s="13">
        <v>0.31388888888888888</v>
      </c>
      <c r="O11" s="13">
        <v>0.31616898148148148</v>
      </c>
      <c r="P11" s="13">
        <v>2.2800925925925974E-3</v>
      </c>
      <c r="Q11" s="13">
        <v>0.3146990740740741</v>
      </c>
      <c r="T11" s="13">
        <v>8.1018518518521931E-4</v>
      </c>
    </row>
    <row r="12" spans="1:21" x14ac:dyDescent="0.2">
      <c r="A12" s="8" t="s">
        <v>221</v>
      </c>
      <c r="B12" s="8" t="s">
        <v>246</v>
      </c>
      <c r="C12" s="9">
        <v>42205</v>
      </c>
      <c r="D12" s="10">
        <v>0.72083333333333333</v>
      </c>
      <c r="E12" s="11" t="s">
        <v>30</v>
      </c>
      <c r="F12" s="11">
        <v>4</v>
      </c>
      <c r="G12" s="11" t="s">
        <v>20</v>
      </c>
      <c r="H12" s="12">
        <v>140</v>
      </c>
      <c r="I12" s="12" t="s">
        <v>27</v>
      </c>
      <c r="J12" s="11">
        <v>4</v>
      </c>
      <c r="K12" s="11" t="s">
        <v>33</v>
      </c>
      <c r="L12" s="11" t="s">
        <v>35</v>
      </c>
      <c r="M12" s="11">
        <v>1</v>
      </c>
      <c r="N12" s="13">
        <v>0.15833333333333333</v>
      </c>
      <c r="O12" s="13">
        <v>0.16185185185185186</v>
      </c>
      <c r="P12" s="13">
        <v>3.5185185185185319E-3</v>
      </c>
      <c r="Q12" s="13">
        <v>0.15998842592592591</v>
      </c>
      <c r="T12" s="13">
        <v>1.655092592592583E-3</v>
      </c>
    </row>
    <row r="13" spans="1:21" x14ac:dyDescent="0.2">
      <c r="A13" s="8" t="s">
        <v>221</v>
      </c>
      <c r="B13" s="8" t="s">
        <v>246</v>
      </c>
      <c r="C13" s="9">
        <v>42205</v>
      </c>
      <c r="D13" s="10">
        <v>0.7270833333333333</v>
      </c>
      <c r="F13" s="11">
        <v>6</v>
      </c>
      <c r="G13" s="11" t="s">
        <v>20</v>
      </c>
      <c r="H13" s="12">
        <v>140</v>
      </c>
      <c r="I13" s="12" t="s">
        <v>27</v>
      </c>
      <c r="J13" s="11">
        <v>4</v>
      </c>
      <c r="K13" s="11" t="s">
        <v>33</v>
      </c>
      <c r="L13" s="11" t="s">
        <v>35</v>
      </c>
      <c r="M13" s="11">
        <v>1</v>
      </c>
      <c r="N13" s="13">
        <v>0.52525462962962965</v>
      </c>
      <c r="O13" s="13">
        <v>0.52939814814814812</v>
      </c>
      <c r="P13" s="13">
        <v>4.1435185185184631E-3</v>
      </c>
      <c r="Q13" s="13">
        <v>0.52780092592592587</v>
      </c>
      <c r="T13" s="13">
        <v>2.5462962962962132E-3</v>
      </c>
    </row>
    <row r="14" spans="1:21" x14ac:dyDescent="0.2">
      <c r="A14" s="11" t="s">
        <v>218</v>
      </c>
      <c r="B14" s="8" t="s">
        <v>247</v>
      </c>
      <c r="C14" s="9">
        <v>42637</v>
      </c>
      <c r="D14" s="10">
        <v>0.61527777777777781</v>
      </c>
      <c r="F14" s="11">
        <v>2</v>
      </c>
      <c r="G14" s="11" t="s">
        <v>20</v>
      </c>
      <c r="H14" s="12" t="s">
        <v>174</v>
      </c>
      <c r="I14" s="12" t="s">
        <v>174</v>
      </c>
      <c r="J14" s="11">
        <v>1</v>
      </c>
      <c r="K14" s="11" t="s">
        <v>22</v>
      </c>
      <c r="L14" s="11" t="s">
        <v>23</v>
      </c>
      <c r="M14" s="11">
        <v>0</v>
      </c>
      <c r="T14" s="16"/>
    </row>
    <row r="15" spans="1:21" x14ac:dyDescent="0.2">
      <c r="A15" s="11" t="s">
        <v>218</v>
      </c>
      <c r="B15" s="8" t="s">
        <v>247</v>
      </c>
      <c r="C15" s="9">
        <v>42637</v>
      </c>
      <c r="D15" s="10">
        <v>0.61944444444444446</v>
      </c>
      <c r="F15" s="11">
        <v>4</v>
      </c>
      <c r="G15" s="11" t="s">
        <v>20</v>
      </c>
      <c r="H15" s="12" t="s">
        <v>174</v>
      </c>
      <c r="I15" s="12" t="s">
        <v>174</v>
      </c>
      <c r="J15" s="11">
        <v>1</v>
      </c>
      <c r="K15" s="11" t="s">
        <v>22</v>
      </c>
      <c r="L15" s="11" t="s">
        <v>23</v>
      </c>
      <c r="M15" s="11">
        <v>0</v>
      </c>
      <c r="T15" s="16"/>
      <c r="U15" s="11" t="s">
        <v>36</v>
      </c>
    </row>
    <row r="16" spans="1:21" x14ac:dyDescent="0.2">
      <c r="A16" s="11" t="s">
        <v>218</v>
      </c>
      <c r="B16" s="8" t="s">
        <v>247</v>
      </c>
      <c r="C16" s="9">
        <v>42637</v>
      </c>
      <c r="D16" s="10">
        <v>0.62291666666666667</v>
      </c>
      <c r="F16" s="11">
        <v>6</v>
      </c>
      <c r="G16" s="11" t="s">
        <v>20</v>
      </c>
      <c r="H16" s="12" t="s">
        <v>174</v>
      </c>
      <c r="I16" s="12" t="s">
        <v>174</v>
      </c>
      <c r="J16" s="11">
        <v>1</v>
      </c>
      <c r="K16" s="11" t="s">
        <v>22</v>
      </c>
      <c r="L16" s="11" t="s">
        <v>23</v>
      </c>
      <c r="M16" s="11">
        <v>0</v>
      </c>
      <c r="T16" s="16"/>
    </row>
    <row r="17" spans="1:21" x14ac:dyDescent="0.2">
      <c r="A17" s="11" t="s">
        <v>218</v>
      </c>
      <c r="B17" s="8" t="s">
        <v>247</v>
      </c>
      <c r="C17" s="9">
        <v>42637</v>
      </c>
      <c r="D17" s="10">
        <v>0.69652777777777775</v>
      </c>
      <c r="F17" s="11">
        <v>1</v>
      </c>
      <c r="G17" s="11" t="s">
        <v>20</v>
      </c>
      <c r="H17" s="12" t="s">
        <v>174</v>
      </c>
      <c r="I17" s="12" t="s">
        <v>174</v>
      </c>
      <c r="J17" s="11">
        <v>2</v>
      </c>
      <c r="K17" s="11" t="s">
        <v>22</v>
      </c>
      <c r="L17" s="11" t="s">
        <v>23</v>
      </c>
      <c r="M17" s="11">
        <v>0</v>
      </c>
      <c r="T17" s="16"/>
    </row>
    <row r="18" spans="1:21" x14ac:dyDescent="0.2">
      <c r="A18" s="11" t="s">
        <v>218</v>
      </c>
      <c r="B18" s="8" t="s">
        <v>247</v>
      </c>
      <c r="C18" s="9">
        <v>42637</v>
      </c>
      <c r="D18" s="10">
        <v>0.7104166666666667</v>
      </c>
      <c r="F18" s="11">
        <v>4</v>
      </c>
      <c r="G18" s="11" t="s">
        <v>20</v>
      </c>
      <c r="H18" s="12" t="s">
        <v>174</v>
      </c>
      <c r="I18" s="12" t="s">
        <v>174</v>
      </c>
      <c r="J18" s="11">
        <v>2</v>
      </c>
      <c r="K18" s="11" t="s">
        <v>22</v>
      </c>
      <c r="L18" s="11" t="s">
        <v>23</v>
      </c>
      <c r="M18" s="11">
        <v>0</v>
      </c>
      <c r="T18" s="16"/>
    </row>
    <row r="19" spans="1:21" x14ac:dyDescent="0.2">
      <c r="A19" s="11" t="s">
        <v>218</v>
      </c>
      <c r="B19" s="8" t="s">
        <v>247</v>
      </c>
      <c r="C19" s="9">
        <v>42637</v>
      </c>
      <c r="D19" s="11" t="s">
        <v>37</v>
      </c>
      <c r="F19" s="11">
        <v>6</v>
      </c>
      <c r="G19" s="11" t="s">
        <v>20</v>
      </c>
      <c r="H19" s="12" t="s">
        <v>174</v>
      </c>
      <c r="I19" s="12" t="s">
        <v>174</v>
      </c>
      <c r="J19" s="11">
        <v>2</v>
      </c>
      <c r="K19" s="11" t="s">
        <v>22</v>
      </c>
      <c r="L19" s="11" t="s">
        <v>23</v>
      </c>
      <c r="M19" s="11">
        <v>0</v>
      </c>
      <c r="T19" s="16"/>
    </row>
    <row r="20" spans="1:21" x14ac:dyDescent="0.2">
      <c r="A20" s="11" t="s">
        <v>218</v>
      </c>
      <c r="B20" s="8" t="s">
        <v>247</v>
      </c>
      <c r="C20" s="33">
        <v>42638</v>
      </c>
      <c r="D20" s="34">
        <v>0.64444444444444449</v>
      </c>
      <c r="E20" s="32"/>
      <c r="F20" s="32">
        <v>1</v>
      </c>
      <c r="G20" s="11" t="s">
        <v>20</v>
      </c>
      <c r="H20" s="12" t="s">
        <v>174</v>
      </c>
      <c r="I20" s="12" t="s">
        <v>174</v>
      </c>
      <c r="J20" s="32">
        <v>4</v>
      </c>
      <c r="K20" s="32" t="s">
        <v>22</v>
      </c>
      <c r="L20" s="32" t="s">
        <v>23</v>
      </c>
      <c r="M20" s="32"/>
      <c r="N20" s="32"/>
      <c r="O20" s="32"/>
      <c r="P20" s="32"/>
      <c r="Q20" s="32"/>
      <c r="R20" s="32"/>
      <c r="S20" s="32"/>
      <c r="T20" s="35"/>
      <c r="U20" s="32" t="s">
        <v>38</v>
      </c>
    </row>
    <row r="21" spans="1:21" x14ac:dyDescent="0.2">
      <c r="A21" s="11" t="s">
        <v>218</v>
      </c>
      <c r="B21" s="8" t="s">
        <v>247</v>
      </c>
      <c r="C21" s="9">
        <v>42639</v>
      </c>
      <c r="D21" s="10">
        <v>0.23958333333333334</v>
      </c>
      <c r="F21" s="11">
        <v>1</v>
      </c>
      <c r="G21" s="11" t="s">
        <v>20</v>
      </c>
      <c r="H21" s="12" t="s">
        <v>174</v>
      </c>
      <c r="I21" s="12" t="s">
        <v>174</v>
      </c>
      <c r="J21" s="11">
        <v>5</v>
      </c>
      <c r="K21" s="11" t="s">
        <v>22</v>
      </c>
      <c r="L21" s="11" t="s">
        <v>23</v>
      </c>
      <c r="M21" s="11">
        <v>0</v>
      </c>
      <c r="T21" s="16"/>
    </row>
    <row r="22" spans="1:21" x14ac:dyDescent="0.2">
      <c r="A22" s="11" t="s">
        <v>218</v>
      </c>
      <c r="B22" s="8" t="s">
        <v>247</v>
      </c>
      <c r="C22" s="9">
        <v>42639</v>
      </c>
      <c r="D22" s="10">
        <v>0.24444444444444446</v>
      </c>
      <c r="F22" s="11">
        <v>2</v>
      </c>
      <c r="G22" s="11" t="s">
        <v>20</v>
      </c>
      <c r="H22" s="12" t="s">
        <v>174</v>
      </c>
      <c r="I22" s="12" t="s">
        <v>174</v>
      </c>
      <c r="J22" s="11">
        <v>5</v>
      </c>
      <c r="K22" s="11" t="s">
        <v>22</v>
      </c>
      <c r="L22" s="11" t="s">
        <v>23</v>
      </c>
      <c r="M22" s="11">
        <v>0</v>
      </c>
      <c r="T22" s="16"/>
    </row>
    <row r="23" spans="1:21" x14ac:dyDescent="0.2">
      <c r="A23" s="11" t="s">
        <v>218</v>
      </c>
      <c r="B23" s="8" t="s">
        <v>247</v>
      </c>
      <c r="C23" s="9">
        <v>42639</v>
      </c>
      <c r="D23" s="10">
        <v>0.25069444444444444</v>
      </c>
      <c r="F23" s="11">
        <v>4</v>
      </c>
      <c r="G23" s="11" t="s">
        <v>20</v>
      </c>
      <c r="H23" s="12" t="s">
        <v>174</v>
      </c>
      <c r="I23" s="12" t="s">
        <v>174</v>
      </c>
      <c r="J23" s="11">
        <v>5</v>
      </c>
      <c r="K23" s="11" t="s">
        <v>22</v>
      </c>
      <c r="L23" s="11" t="s">
        <v>23</v>
      </c>
      <c r="M23" s="11">
        <v>0</v>
      </c>
      <c r="T23" s="16"/>
    </row>
    <row r="24" spans="1:21" x14ac:dyDescent="0.2">
      <c r="A24" s="11" t="s">
        <v>218</v>
      </c>
      <c r="B24" s="8" t="s">
        <v>247</v>
      </c>
      <c r="C24" s="9">
        <v>42639</v>
      </c>
      <c r="D24" s="10">
        <v>0.25347222222222221</v>
      </c>
      <c r="F24" s="11">
        <v>6</v>
      </c>
      <c r="G24" s="11" t="s">
        <v>20</v>
      </c>
      <c r="H24" s="12" t="s">
        <v>174</v>
      </c>
      <c r="I24" s="12" t="s">
        <v>174</v>
      </c>
      <c r="J24" s="11">
        <v>5</v>
      </c>
      <c r="K24" s="11" t="s">
        <v>22</v>
      </c>
      <c r="L24" s="11" t="s">
        <v>23</v>
      </c>
      <c r="M24" s="11">
        <v>0</v>
      </c>
      <c r="T24" s="16"/>
    </row>
    <row r="25" spans="1:21" x14ac:dyDescent="0.2">
      <c r="A25" s="11" t="s">
        <v>218</v>
      </c>
      <c r="B25" s="8" t="s">
        <v>247</v>
      </c>
      <c r="C25" s="9">
        <v>42639</v>
      </c>
      <c r="D25" s="10">
        <v>0.25625000000000003</v>
      </c>
      <c r="F25" s="11">
        <v>2</v>
      </c>
      <c r="G25" s="11" t="s">
        <v>20</v>
      </c>
      <c r="H25" s="12" t="s">
        <v>174</v>
      </c>
      <c r="I25" s="12" t="s">
        <v>174</v>
      </c>
      <c r="J25" s="11">
        <v>6</v>
      </c>
      <c r="K25" s="11" t="s">
        <v>22</v>
      </c>
      <c r="L25" s="11" t="s">
        <v>23</v>
      </c>
      <c r="M25" s="11">
        <v>0</v>
      </c>
      <c r="T25" s="16"/>
    </row>
    <row r="26" spans="1:21" x14ac:dyDescent="0.2">
      <c r="A26" s="11" t="s">
        <v>218</v>
      </c>
      <c r="B26" s="8" t="s">
        <v>247</v>
      </c>
      <c r="C26" s="9">
        <v>42639</v>
      </c>
      <c r="D26" s="10">
        <v>0.26041666666666669</v>
      </c>
      <c r="F26" s="11">
        <v>4</v>
      </c>
      <c r="G26" s="11" t="s">
        <v>20</v>
      </c>
      <c r="H26" s="12" t="s">
        <v>174</v>
      </c>
      <c r="I26" s="12" t="s">
        <v>174</v>
      </c>
      <c r="J26" s="11">
        <v>6</v>
      </c>
      <c r="K26" s="11" t="s">
        <v>22</v>
      </c>
      <c r="L26" s="11" t="s">
        <v>28</v>
      </c>
      <c r="M26" s="11">
        <v>0</v>
      </c>
      <c r="T26" s="16"/>
      <c r="U26" s="11" t="s">
        <v>39</v>
      </c>
    </row>
    <row r="27" spans="1:21" x14ac:dyDescent="0.2">
      <c r="A27" s="11" t="s">
        <v>218</v>
      </c>
      <c r="B27" s="8" t="s">
        <v>247</v>
      </c>
      <c r="C27" s="9">
        <v>42639</v>
      </c>
      <c r="D27" s="10">
        <v>0.26527777777777778</v>
      </c>
      <c r="F27" s="11">
        <v>6</v>
      </c>
      <c r="G27" s="11" t="s">
        <v>20</v>
      </c>
      <c r="H27" s="12" t="s">
        <v>174</v>
      </c>
      <c r="I27" s="12" t="s">
        <v>174</v>
      </c>
      <c r="J27" s="11">
        <v>6</v>
      </c>
      <c r="K27" s="11" t="s">
        <v>22</v>
      </c>
      <c r="L27" s="11" t="s">
        <v>23</v>
      </c>
      <c r="M27" s="11">
        <v>0</v>
      </c>
      <c r="T27" s="16"/>
    </row>
    <row r="28" spans="1:21" x14ac:dyDescent="0.2">
      <c r="A28" s="11" t="s">
        <v>218</v>
      </c>
      <c r="B28" s="8" t="s">
        <v>247</v>
      </c>
      <c r="C28" s="9">
        <v>42637</v>
      </c>
      <c r="D28" s="10">
        <v>0.61388888888888882</v>
      </c>
      <c r="F28" s="11">
        <v>1</v>
      </c>
      <c r="G28" s="11" t="s">
        <v>20</v>
      </c>
      <c r="H28" s="12" t="s">
        <v>174</v>
      </c>
      <c r="I28" s="12" t="s">
        <v>174</v>
      </c>
      <c r="J28" s="11">
        <v>1</v>
      </c>
      <c r="K28" s="11" t="s">
        <v>33</v>
      </c>
      <c r="L28" s="11" t="s">
        <v>35</v>
      </c>
      <c r="M28" s="11">
        <v>1</v>
      </c>
      <c r="T28" s="16"/>
      <c r="U28" s="11" t="s">
        <v>40</v>
      </c>
    </row>
    <row r="29" spans="1:21" x14ac:dyDescent="0.2">
      <c r="A29" s="11" t="s">
        <v>218</v>
      </c>
      <c r="B29" s="8" t="s">
        <v>247</v>
      </c>
      <c r="C29" s="9">
        <v>42637</v>
      </c>
      <c r="D29" s="10">
        <v>0.6166666666666667</v>
      </c>
      <c r="F29" s="11">
        <v>3</v>
      </c>
      <c r="G29" s="11" t="s">
        <v>20</v>
      </c>
      <c r="H29" s="12" t="s">
        <v>174</v>
      </c>
      <c r="I29" s="12" t="s">
        <v>174</v>
      </c>
      <c r="J29" s="11">
        <v>1</v>
      </c>
      <c r="K29" s="11" t="s">
        <v>33</v>
      </c>
      <c r="L29" s="11" t="s">
        <v>23</v>
      </c>
      <c r="M29" s="11">
        <v>0</v>
      </c>
      <c r="T29" s="16"/>
      <c r="U29" s="11" t="s">
        <v>41</v>
      </c>
    </row>
    <row r="30" spans="1:21" x14ac:dyDescent="0.2">
      <c r="A30" s="11" t="s">
        <v>218</v>
      </c>
      <c r="B30" s="8" t="s">
        <v>247</v>
      </c>
      <c r="C30" s="9">
        <v>42637</v>
      </c>
      <c r="D30" s="10">
        <v>0.62152777777777779</v>
      </c>
      <c r="F30" s="11">
        <v>5</v>
      </c>
      <c r="G30" s="11" t="s">
        <v>20</v>
      </c>
      <c r="H30" s="12" t="s">
        <v>174</v>
      </c>
      <c r="I30" s="12" t="s">
        <v>174</v>
      </c>
      <c r="J30" s="11">
        <v>1</v>
      </c>
      <c r="K30" s="11" t="s">
        <v>33</v>
      </c>
      <c r="L30" s="11" t="s">
        <v>23</v>
      </c>
      <c r="M30" s="11">
        <v>0</v>
      </c>
      <c r="T30" s="16"/>
      <c r="U30" s="11" t="s">
        <v>40</v>
      </c>
    </row>
    <row r="31" spans="1:21" x14ac:dyDescent="0.2">
      <c r="A31" s="11" t="s">
        <v>218</v>
      </c>
      <c r="B31" s="8" t="s">
        <v>247</v>
      </c>
      <c r="C31" s="9">
        <v>42637</v>
      </c>
      <c r="D31" s="10">
        <v>0.69861111111111107</v>
      </c>
      <c r="F31" s="11">
        <v>2</v>
      </c>
      <c r="G31" s="11" t="s">
        <v>20</v>
      </c>
      <c r="H31" s="12" t="s">
        <v>174</v>
      </c>
      <c r="I31" s="12" t="s">
        <v>174</v>
      </c>
      <c r="J31" s="11">
        <v>2</v>
      </c>
      <c r="K31" s="11" t="s">
        <v>33</v>
      </c>
      <c r="L31" s="11" t="s">
        <v>42</v>
      </c>
      <c r="M31" s="11">
        <v>0</v>
      </c>
      <c r="T31" s="16"/>
    </row>
    <row r="32" spans="1:21" x14ac:dyDescent="0.2">
      <c r="A32" s="11" t="s">
        <v>218</v>
      </c>
      <c r="B32" s="8" t="s">
        <v>247</v>
      </c>
      <c r="C32" s="9">
        <v>42637</v>
      </c>
      <c r="D32" s="10">
        <v>0.70347222222222217</v>
      </c>
      <c r="F32" s="11">
        <v>3</v>
      </c>
      <c r="G32" s="11" t="s">
        <v>20</v>
      </c>
      <c r="H32" s="12" t="s">
        <v>174</v>
      </c>
      <c r="I32" s="12" t="s">
        <v>174</v>
      </c>
      <c r="J32" s="11">
        <v>2</v>
      </c>
      <c r="K32" s="11" t="s">
        <v>33</v>
      </c>
      <c r="L32" s="11" t="s">
        <v>42</v>
      </c>
      <c r="M32" s="11">
        <v>0</v>
      </c>
      <c r="T32" s="16"/>
    </row>
    <row r="33" spans="1:21" x14ac:dyDescent="0.2">
      <c r="A33" s="11" t="s">
        <v>218</v>
      </c>
      <c r="B33" s="8" t="s">
        <v>247</v>
      </c>
      <c r="C33" s="9">
        <v>42637</v>
      </c>
      <c r="D33" s="10">
        <v>0.71805555555555556</v>
      </c>
      <c r="F33" s="11">
        <v>5</v>
      </c>
      <c r="G33" s="11" t="s">
        <v>20</v>
      </c>
      <c r="H33" s="12" t="s">
        <v>174</v>
      </c>
      <c r="I33" s="12" t="s">
        <v>174</v>
      </c>
      <c r="J33" s="11">
        <v>2</v>
      </c>
      <c r="K33" s="11" t="s">
        <v>33</v>
      </c>
      <c r="L33" s="11" t="s">
        <v>42</v>
      </c>
      <c r="M33" s="11">
        <v>0</v>
      </c>
      <c r="T33" s="16"/>
    </row>
    <row r="34" spans="1:21" x14ac:dyDescent="0.2">
      <c r="A34" s="11" t="s">
        <v>218</v>
      </c>
      <c r="B34" s="8" t="s">
        <v>247</v>
      </c>
      <c r="C34" s="33">
        <v>42638</v>
      </c>
      <c r="D34" s="34">
        <v>0.58263888888888882</v>
      </c>
      <c r="E34" s="32"/>
      <c r="F34" s="32">
        <v>1</v>
      </c>
      <c r="G34" s="11" t="s">
        <v>20</v>
      </c>
      <c r="H34" s="12" t="s">
        <v>174</v>
      </c>
      <c r="I34" s="12" t="s">
        <v>174</v>
      </c>
      <c r="J34" s="32">
        <v>3</v>
      </c>
      <c r="K34" s="32" t="s">
        <v>33</v>
      </c>
      <c r="L34" s="32" t="s">
        <v>28</v>
      </c>
      <c r="M34" s="32"/>
      <c r="N34" s="32"/>
      <c r="O34" s="32"/>
      <c r="P34" s="32"/>
      <c r="Q34" s="32"/>
      <c r="R34" s="32"/>
      <c r="S34" s="32"/>
      <c r="T34" s="35"/>
      <c r="U34" s="32" t="s">
        <v>38</v>
      </c>
    </row>
    <row r="35" spans="1:21" x14ac:dyDescent="0.2">
      <c r="A35" s="11" t="s">
        <v>218</v>
      </c>
      <c r="B35" s="8" t="s">
        <v>247</v>
      </c>
      <c r="C35" s="33">
        <v>42638</v>
      </c>
      <c r="D35" s="34">
        <v>0.65833333333333333</v>
      </c>
      <c r="E35" s="32"/>
      <c r="F35" s="32">
        <v>2</v>
      </c>
      <c r="G35" s="11" t="s">
        <v>20</v>
      </c>
      <c r="H35" s="12" t="s">
        <v>174</v>
      </c>
      <c r="I35" s="12" t="s">
        <v>174</v>
      </c>
      <c r="J35" s="32">
        <v>4</v>
      </c>
      <c r="K35" s="32" t="s">
        <v>33</v>
      </c>
      <c r="L35" s="32" t="s">
        <v>35</v>
      </c>
      <c r="M35" s="32"/>
      <c r="N35" s="32"/>
      <c r="O35" s="32"/>
      <c r="P35" s="32"/>
      <c r="Q35" s="32"/>
      <c r="R35" s="32"/>
      <c r="S35" s="32"/>
      <c r="T35" s="35"/>
      <c r="U35" s="32" t="s">
        <v>38</v>
      </c>
    </row>
    <row r="36" spans="1:21" ht="16" x14ac:dyDescent="0.2">
      <c r="A36" s="11" t="s">
        <v>218</v>
      </c>
      <c r="B36" s="8" t="s">
        <v>247</v>
      </c>
      <c r="C36" s="9">
        <v>42639</v>
      </c>
      <c r="D36" s="37">
        <v>0.25</v>
      </c>
      <c r="E36" s="36"/>
      <c r="F36" s="36">
        <v>3</v>
      </c>
      <c r="G36" s="11" t="s">
        <v>20</v>
      </c>
      <c r="H36" s="12" t="s">
        <v>174</v>
      </c>
      <c r="I36" s="12" t="s">
        <v>174</v>
      </c>
      <c r="J36" s="36">
        <v>5</v>
      </c>
      <c r="K36" s="36" t="s">
        <v>33</v>
      </c>
      <c r="L36" s="36" t="s">
        <v>23</v>
      </c>
      <c r="M36" s="36"/>
      <c r="N36" s="36"/>
      <c r="O36" s="36"/>
      <c r="P36" s="36"/>
      <c r="Q36" s="36"/>
      <c r="R36" s="36"/>
      <c r="S36" s="36"/>
      <c r="T36" s="39"/>
      <c r="U36" s="36" t="s">
        <v>43</v>
      </c>
    </row>
    <row r="37" spans="1:21" x14ac:dyDescent="0.2">
      <c r="A37" s="11" t="s">
        <v>218</v>
      </c>
      <c r="B37" s="8" t="s">
        <v>247</v>
      </c>
      <c r="C37" s="9">
        <v>42639</v>
      </c>
      <c r="D37" s="10">
        <v>0.25138888888888888</v>
      </c>
      <c r="F37" s="11">
        <v>5</v>
      </c>
      <c r="G37" s="11" t="s">
        <v>20</v>
      </c>
      <c r="H37" s="12" t="s">
        <v>174</v>
      </c>
      <c r="I37" s="12" t="s">
        <v>174</v>
      </c>
      <c r="J37" s="11">
        <v>5</v>
      </c>
      <c r="K37" s="11" t="s">
        <v>33</v>
      </c>
      <c r="L37" s="11" t="s">
        <v>23</v>
      </c>
      <c r="M37" s="11">
        <v>0</v>
      </c>
      <c r="T37" s="16"/>
    </row>
    <row r="38" spans="1:21" x14ac:dyDescent="0.2">
      <c r="A38" s="11" t="s">
        <v>218</v>
      </c>
      <c r="B38" s="8" t="s">
        <v>247</v>
      </c>
      <c r="C38" s="9">
        <v>42639</v>
      </c>
      <c r="D38" s="10">
        <v>0.25486111111111109</v>
      </c>
      <c r="F38" s="11">
        <v>1</v>
      </c>
      <c r="G38" s="11" t="s">
        <v>20</v>
      </c>
      <c r="H38" s="12" t="s">
        <v>174</v>
      </c>
      <c r="I38" s="12" t="s">
        <v>174</v>
      </c>
      <c r="J38" s="11">
        <v>6</v>
      </c>
      <c r="K38" s="11" t="s">
        <v>33</v>
      </c>
      <c r="L38" s="11" t="s">
        <v>23</v>
      </c>
      <c r="M38" s="11">
        <v>0</v>
      </c>
      <c r="T38" s="16"/>
      <c r="U38" s="11" t="s">
        <v>44</v>
      </c>
    </row>
    <row r="39" spans="1:21" x14ac:dyDescent="0.2">
      <c r="A39" s="11" t="s">
        <v>218</v>
      </c>
      <c r="B39" s="8" t="s">
        <v>247</v>
      </c>
      <c r="C39" s="9">
        <v>42639</v>
      </c>
      <c r="D39" s="10">
        <v>0.25833333333333336</v>
      </c>
      <c r="F39" s="11">
        <v>3</v>
      </c>
      <c r="G39" s="11" t="s">
        <v>20</v>
      </c>
      <c r="H39" s="12" t="s">
        <v>174</v>
      </c>
      <c r="I39" s="12" t="s">
        <v>174</v>
      </c>
      <c r="J39" s="11">
        <v>6</v>
      </c>
      <c r="K39" s="11" t="s">
        <v>33</v>
      </c>
      <c r="L39" s="11" t="s">
        <v>23</v>
      </c>
      <c r="M39" s="11">
        <v>0</v>
      </c>
      <c r="T39" s="16"/>
    </row>
    <row r="40" spans="1:21" x14ac:dyDescent="0.2">
      <c r="A40" s="11" t="s">
        <v>218</v>
      </c>
      <c r="B40" s="8" t="s">
        <v>247</v>
      </c>
      <c r="C40" s="9">
        <v>42639</v>
      </c>
      <c r="D40" s="10">
        <v>0.2638888888888889</v>
      </c>
      <c r="F40" s="11">
        <v>5</v>
      </c>
      <c r="G40" s="11" t="s">
        <v>20</v>
      </c>
      <c r="H40" s="12" t="s">
        <v>174</v>
      </c>
      <c r="I40" s="12" t="s">
        <v>174</v>
      </c>
      <c r="J40" s="11">
        <v>6</v>
      </c>
      <c r="K40" s="11" t="s">
        <v>33</v>
      </c>
      <c r="L40" s="11" t="s">
        <v>23</v>
      </c>
      <c r="M40" s="11">
        <v>0</v>
      </c>
      <c r="T40" s="16"/>
    </row>
    <row r="41" spans="1:21" ht="16" x14ac:dyDescent="0.2">
      <c r="A41" s="11" t="s">
        <v>205</v>
      </c>
      <c r="B41" s="8" t="s">
        <v>248</v>
      </c>
      <c r="C41" s="9">
        <v>42192</v>
      </c>
      <c r="D41" s="10">
        <v>0.52152777777777781</v>
      </c>
      <c r="E41" s="11" t="s">
        <v>45</v>
      </c>
      <c r="F41" s="11">
        <v>1</v>
      </c>
      <c r="G41" s="11" t="s">
        <v>20</v>
      </c>
      <c r="H41" s="11" t="s">
        <v>46</v>
      </c>
      <c r="I41" s="11" t="s">
        <v>47</v>
      </c>
      <c r="J41" s="11">
        <v>3</v>
      </c>
      <c r="K41" s="11" t="s">
        <v>22</v>
      </c>
      <c r="L41" s="11" t="s">
        <v>23</v>
      </c>
      <c r="M41" s="11">
        <v>0</v>
      </c>
      <c r="N41" s="13">
        <v>7.239583333333334E-2</v>
      </c>
      <c r="O41" s="13">
        <v>7.5173611111111108E-2</v>
      </c>
      <c r="P41" s="13">
        <v>2.7777777777777679E-3</v>
      </c>
      <c r="Q41" s="40">
        <v>0</v>
      </c>
      <c r="U41" s="11" t="s">
        <v>48</v>
      </c>
    </row>
    <row r="42" spans="1:21" x14ac:dyDescent="0.2">
      <c r="A42" s="11" t="s">
        <v>205</v>
      </c>
      <c r="B42" s="8" t="s">
        <v>248</v>
      </c>
      <c r="C42" s="9">
        <v>42192</v>
      </c>
      <c r="D42" s="10">
        <v>0.6069444444444444</v>
      </c>
      <c r="E42" s="11" t="s">
        <v>49</v>
      </c>
      <c r="F42" s="11">
        <v>1</v>
      </c>
      <c r="G42" s="11" t="s">
        <v>20</v>
      </c>
      <c r="H42" s="12" t="s">
        <v>50</v>
      </c>
      <c r="I42" s="12">
        <v>135</v>
      </c>
      <c r="J42" s="11">
        <v>4</v>
      </c>
      <c r="K42" s="11" t="s">
        <v>22</v>
      </c>
      <c r="L42" s="11" t="s">
        <v>28</v>
      </c>
      <c r="M42" s="11">
        <v>0</v>
      </c>
      <c r="N42" s="13">
        <v>8.217592592592593E-2</v>
      </c>
      <c r="O42" s="13">
        <v>8.50462962962963E-2</v>
      </c>
      <c r="P42" s="13">
        <v>2.8703703703703703E-3</v>
      </c>
      <c r="Q42" s="13">
        <v>8.3634259259259255E-2</v>
      </c>
      <c r="T42" s="13">
        <v>1.4583333333333254E-3</v>
      </c>
      <c r="U42" s="11" t="s">
        <v>51</v>
      </c>
    </row>
    <row r="43" spans="1:21" ht="16" x14ac:dyDescent="0.2">
      <c r="A43" s="11" t="s">
        <v>205</v>
      </c>
      <c r="B43" s="8" t="s">
        <v>248</v>
      </c>
      <c r="C43" s="9">
        <v>42191</v>
      </c>
      <c r="D43" s="10">
        <v>0.66388888888888886</v>
      </c>
      <c r="E43" s="11" t="s">
        <v>52</v>
      </c>
      <c r="F43" s="11">
        <v>2</v>
      </c>
      <c r="G43" s="11" t="s">
        <v>20</v>
      </c>
      <c r="H43" s="11">
        <v>100</v>
      </c>
      <c r="I43" s="11" t="s">
        <v>53</v>
      </c>
      <c r="J43" s="11">
        <v>2</v>
      </c>
      <c r="K43" s="11" t="s">
        <v>22</v>
      </c>
      <c r="L43" s="11" t="s">
        <v>23</v>
      </c>
      <c r="M43" s="11">
        <v>0</v>
      </c>
      <c r="N43" s="13">
        <v>0.3472337962962963</v>
      </c>
      <c r="O43" s="13">
        <v>0.35070601851851851</v>
      </c>
      <c r="P43" s="13">
        <v>3.4722222222222099E-3</v>
      </c>
      <c r="Q43" s="40">
        <v>0</v>
      </c>
    </row>
    <row r="44" spans="1:21" ht="16" x14ac:dyDescent="0.2">
      <c r="A44" s="11" t="s">
        <v>205</v>
      </c>
      <c r="B44" s="8" t="s">
        <v>248</v>
      </c>
      <c r="C44" s="41">
        <v>42192</v>
      </c>
      <c r="D44" s="42">
        <v>0.67499999999999993</v>
      </c>
      <c r="E44" s="43" t="s">
        <v>54</v>
      </c>
      <c r="F44" s="43">
        <v>2</v>
      </c>
      <c r="G44" s="11" t="s">
        <v>20</v>
      </c>
      <c r="H44" s="44">
        <v>135</v>
      </c>
      <c r="I44" s="44"/>
      <c r="J44" s="43">
        <v>5</v>
      </c>
      <c r="K44" s="43" t="s">
        <v>22</v>
      </c>
      <c r="L44" s="43" t="s">
        <v>23</v>
      </c>
      <c r="M44" s="43">
        <v>0</v>
      </c>
      <c r="N44" s="43"/>
      <c r="O44" s="43"/>
      <c r="P44" s="43"/>
      <c r="Q44" s="43"/>
      <c r="R44" s="43"/>
      <c r="S44" s="43"/>
      <c r="T44" s="43"/>
      <c r="U44" s="43"/>
    </row>
    <row r="45" spans="1:21" ht="16" x14ac:dyDescent="0.2">
      <c r="A45" s="11" t="s">
        <v>205</v>
      </c>
      <c r="B45" s="8" t="s">
        <v>248</v>
      </c>
      <c r="C45" s="9">
        <v>42192</v>
      </c>
      <c r="D45" s="10">
        <v>0.52777777777777779</v>
      </c>
      <c r="E45" s="11" t="s">
        <v>45</v>
      </c>
      <c r="F45" s="11">
        <v>3</v>
      </c>
      <c r="G45" s="11" t="s">
        <v>20</v>
      </c>
      <c r="H45" s="11" t="s">
        <v>46</v>
      </c>
      <c r="I45" s="11" t="s">
        <v>47</v>
      </c>
      <c r="J45" s="11">
        <v>3</v>
      </c>
      <c r="K45" s="11" t="s">
        <v>22</v>
      </c>
      <c r="L45" s="11" t="s">
        <v>23</v>
      </c>
      <c r="M45" s="11">
        <v>0</v>
      </c>
      <c r="N45" s="13">
        <v>0.45355324074074077</v>
      </c>
      <c r="O45" s="13">
        <v>0.45656249999999998</v>
      </c>
      <c r="P45" s="13">
        <v>3.0092592592592116E-3</v>
      </c>
      <c r="Q45" s="40">
        <v>0</v>
      </c>
    </row>
    <row r="46" spans="1:21" ht="16" x14ac:dyDescent="0.2">
      <c r="A46" s="11" t="s">
        <v>205</v>
      </c>
      <c r="B46" s="8" t="s">
        <v>248</v>
      </c>
      <c r="C46" s="9">
        <v>42192</v>
      </c>
      <c r="D46" s="10">
        <v>0.61319444444444449</v>
      </c>
      <c r="E46" s="11" t="s">
        <v>49</v>
      </c>
      <c r="F46" s="11">
        <v>3</v>
      </c>
      <c r="G46" s="11" t="s">
        <v>20</v>
      </c>
      <c r="H46" s="12" t="s">
        <v>50</v>
      </c>
      <c r="I46" s="12">
        <v>135</v>
      </c>
      <c r="J46" s="11">
        <v>4</v>
      </c>
      <c r="K46" s="11" t="s">
        <v>22</v>
      </c>
      <c r="L46" s="11" t="s">
        <v>23</v>
      </c>
      <c r="M46" s="11">
        <v>0</v>
      </c>
      <c r="N46" s="13">
        <v>0.455625</v>
      </c>
      <c r="O46" s="13">
        <v>0.45903935185185185</v>
      </c>
      <c r="P46" s="13">
        <v>3.414351851851849E-3</v>
      </c>
      <c r="Q46" s="40">
        <v>0</v>
      </c>
    </row>
    <row r="47" spans="1:21" ht="16" x14ac:dyDescent="0.2">
      <c r="A47" s="11" t="s">
        <v>205</v>
      </c>
      <c r="B47" s="8" t="s">
        <v>248</v>
      </c>
      <c r="C47" s="9">
        <v>42191</v>
      </c>
      <c r="D47" s="10">
        <v>0.6743055555555556</v>
      </c>
      <c r="E47" s="11" t="s">
        <v>55</v>
      </c>
      <c r="F47" s="11">
        <v>4</v>
      </c>
      <c r="G47" s="11" t="s">
        <v>20</v>
      </c>
      <c r="H47" s="11">
        <v>100</v>
      </c>
      <c r="I47" s="11" t="s">
        <v>53</v>
      </c>
      <c r="J47" s="11">
        <v>2</v>
      </c>
      <c r="K47" s="11" t="s">
        <v>22</v>
      </c>
      <c r="L47" s="11" t="s">
        <v>23</v>
      </c>
      <c r="M47" s="11">
        <v>0</v>
      </c>
      <c r="N47" s="13">
        <v>0.26135416666666667</v>
      </c>
      <c r="O47" s="13">
        <v>0.26466435185185183</v>
      </c>
      <c r="P47" s="13">
        <v>3.310185185185166E-3</v>
      </c>
      <c r="Q47" s="40">
        <v>8.3333333333333301E-2</v>
      </c>
    </row>
    <row r="48" spans="1:21" ht="16" x14ac:dyDescent="0.2">
      <c r="A48" s="11" t="s">
        <v>205</v>
      </c>
      <c r="B48" s="8" t="s">
        <v>248</v>
      </c>
      <c r="C48" s="9">
        <v>42192</v>
      </c>
      <c r="D48" s="10">
        <v>0.68472222222222223</v>
      </c>
      <c r="E48" s="11" t="s">
        <v>56</v>
      </c>
      <c r="F48" s="11">
        <v>4</v>
      </c>
      <c r="G48" s="11" t="s">
        <v>20</v>
      </c>
      <c r="H48" s="12">
        <v>135</v>
      </c>
      <c r="I48" s="12"/>
      <c r="J48" s="11">
        <v>5</v>
      </c>
      <c r="K48" s="11" t="s">
        <v>22</v>
      </c>
      <c r="L48" s="11" t="s">
        <v>23</v>
      </c>
      <c r="M48" s="11">
        <v>0</v>
      </c>
      <c r="N48" s="13">
        <v>5.0740740740740746E-2</v>
      </c>
      <c r="O48" s="13">
        <v>5.3587962962962969E-2</v>
      </c>
      <c r="P48" s="13">
        <v>2.8472222222222232E-3</v>
      </c>
      <c r="Q48" s="40">
        <v>0</v>
      </c>
      <c r="U48" s="11" t="s">
        <v>57</v>
      </c>
    </row>
    <row r="49" spans="1:21" ht="16" x14ac:dyDescent="0.2">
      <c r="A49" s="11" t="s">
        <v>205</v>
      </c>
      <c r="B49" s="8" t="s">
        <v>248</v>
      </c>
      <c r="C49" s="9">
        <v>42192</v>
      </c>
      <c r="D49" s="10">
        <v>0.53541666666666665</v>
      </c>
      <c r="E49" s="11" t="s">
        <v>58</v>
      </c>
      <c r="F49" s="11">
        <v>5</v>
      </c>
      <c r="G49" s="11" t="s">
        <v>20</v>
      </c>
      <c r="H49" s="11" t="s">
        <v>46</v>
      </c>
      <c r="I49" s="11" t="s">
        <v>47</v>
      </c>
      <c r="J49" s="11">
        <v>3</v>
      </c>
      <c r="K49" s="11" t="s">
        <v>22</v>
      </c>
      <c r="L49" s="11" t="s">
        <v>23</v>
      </c>
      <c r="M49" s="11">
        <v>0</v>
      </c>
      <c r="N49" s="13">
        <v>0.15716435185185185</v>
      </c>
      <c r="O49" s="13">
        <v>0.16047453703703704</v>
      </c>
      <c r="P49" s="13">
        <v>3.3101851851851938E-3</v>
      </c>
      <c r="Q49" s="40">
        <v>0</v>
      </c>
    </row>
    <row r="50" spans="1:21" ht="16" x14ac:dyDescent="0.2">
      <c r="A50" s="11" t="s">
        <v>205</v>
      </c>
      <c r="B50" s="8" t="s">
        <v>248</v>
      </c>
      <c r="C50" s="9">
        <v>42192</v>
      </c>
      <c r="D50" s="10">
        <v>0.61944444444444446</v>
      </c>
      <c r="E50" s="11" t="s">
        <v>59</v>
      </c>
      <c r="F50" s="11">
        <v>5</v>
      </c>
      <c r="G50" s="11" t="s">
        <v>20</v>
      </c>
      <c r="H50" s="12" t="s">
        <v>50</v>
      </c>
      <c r="I50" s="12">
        <v>135</v>
      </c>
      <c r="J50" s="11">
        <v>4</v>
      </c>
      <c r="K50" s="11" t="s">
        <v>22</v>
      </c>
      <c r="L50" s="11" t="s">
        <v>23</v>
      </c>
      <c r="M50" s="11">
        <v>0</v>
      </c>
      <c r="N50" s="13">
        <v>0.1077199074074074</v>
      </c>
      <c r="O50" s="13">
        <v>0.1111111111111111</v>
      </c>
      <c r="P50" s="13">
        <v>3.3912037037037018E-3</v>
      </c>
      <c r="Q50" s="40">
        <v>0</v>
      </c>
    </row>
    <row r="51" spans="1:21" ht="16" x14ac:dyDescent="0.2">
      <c r="A51" s="11" t="s">
        <v>205</v>
      </c>
      <c r="B51" s="8" t="s">
        <v>248</v>
      </c>
      <c r="C51" s="9">
        <v>42191</v>
      </c>
      <c r="D51" s="10">
        <v>0.68194444444444446</v>
      </c>
      <c r="E51" s="43" t="s">
        <v>54</v>
      </c>
      <c r="F51" s="11">
        <v>6</v>
      </c>
      <c r="G51" s="11" t="s">
        <v>20</v>
      </c>
      <c r="H51" s="11">
        <v>100</v>
      </c>
      <c r="I51" s="11" t="s">
        <v>53</v>
      </c>
      <c r="J51" s="11">
        <v>2</v>
      </c>
      <c r="K51" s="11" t="s">
        <v>22</v>
      </c>
      <c r="L51" s="11" t="s">
        <v>23</v>
      </c>
      <c r="M51" s="11">
        <v>0</v>
      </c>
      <c r="U51" s="11" t="s">
        <v>60</v>
      </c>
    </row>
    <row r="52" spans="1:21" x14ac:dyDescent="0.2">
      <c r="A52" s="11" t="s">
        <v>205</v>
      </c>
      <c r="B52" s="8" t="s">
        <v>248</v>
      </c>
      <c r="C52" s="9">
        <v>42191</v>
      </c>
      <c r="D52" s="10">
        <v>0.65972222222222221</v>
      </c>
      <c r="E52" s="11" t="s">
        <v>52</v>
      </c>
      <c r="F52" s="11">
        <v>1</v>
      </c>
      <c r="G52" s="11" t="s">
        <v>20</v>
      </c>
      <c r="H52" s="11">
        <v>100</v>
      </c>
      <c r="I52" s="11" t="s">
        <v>53</v>
      </c>
      <c r="J52" s="11">
        <v>2</v>
      </c>
      <c r="K52" s="11" t="s">
        <v>33</v>
      </c>
      <c r="L52" s="11" t="s">
        <v>35</v>
      </c>
      <c r="M52" s="11">
        <v>1</v>
      </c>
      <c r="N52" s="13">
        <v>0.14115740740740743</v>
      </c>
      <c r="O52" s="13">
        <v>0.1446412037037037</v>
      </c>
      <c r="P52" s="13">
        <v>3.4837962962962765E-3</v>
      </c>
      <c r="Q52" s="13">
        <v>0.14243055555555556</v>
      </c>
      <c r="R52" s="13">
        <v>0.15208333333333332</v>
      </c>
      <c r="S52" s="13">
        <v>0.14268518518518516</v>
      </c>
      <c r="T52" s="13">
        <v>1.2731481481481344E-3</v>
      </c>
      <c r="U52" s="11" t="s">
        <v>61</v>
      </c>
    </row>
    <row r="53" spans="1:21" ht="16" x14ac:dyDescent="0.2">
      <c r="A53" s="11" t="s">
        <v>205</v>
      </c>
      <c r="B53" s="8" t="s">
        <v>248</v>
      </c>
      <c r="C53" s="41">
        <v>42192</v>
      </c>
      <c r="D53" s="42">
        <v>0.67222222222222217</v>
      </c>
      <c r="E53" s="43" t="s">
        <v>54</v>
      </c>
      <c r="F53" s="43">
        <v>1</v>
      </c>
      <c r="G53" s="11" t="s">
        <v>20</v>
      </c>
      <c r="H53" s="44">
        <v>135</v>
      </c>
      <c r="I53" s="44"/>
      <c r="J53" s="43">
        <v>5</v>
      </c>
      <c r="K53" s="43" t="s">
        <v>33</v>
      </c>
      <c r="L53" s="43" t="s">
        <v>23</v>
      </c>
      <c r="M53" s="43">
        <v>0</v>
      </c>
      <c r="N53" s="43"/>
      <c r="O53" s="43"/>
      <c r="P53" s="43"/>
      <c r="Q53" s="43"/>
      <c r="R53" s="43"/>
      <c r="S53" s="43"/>
      <c r="T53" s="43"/>
      <c r="U53" s="43"/>
    </row>
    <row r="54" spans="1:21" ht="16" x14ac:dyDescent="0.2">
      <c r="A54" s="11" t="s">
        <v>205</v>
      </c>
      <c r="B54" s="8" t="s">
        <v>248</v>
      </c>
      <c r="C54" s="9">
        <v>42192</v>
      </c>
      <c r="D54" s="10">
        <v>0.52500000000000002</v>
      </c>
      <c r="E54" s="11" t="s">
        <v>45</v>
      </c>
      <c r="F54" s="11">
        <v>2</v>
      </c>
      <c r="G54" s="11" t="s">
        <v>20</v>
      </c>
      <c r="H54" s="11" t="s">
        <v>46</v>
      </c>
      <c r="I54" s="11" t="s">
        <v>47</v>
      </c>
      <c r="J54" s="11">
        <v>3</v>
      </c>
      <c r="K54" s="11" t="s">
        <v>33</v>
      </c>
      <c r="L54" s="11" t="s">
        <v>23</v>
      </c>
      <c r="M54" s="11">
        <v>0</v>
      </c>
      <c r="N54" s="13">
        <v>0.26815972222222223</v>
      </c>
      <c r="O54" s="13">
        <v>0.27114583333333336</v>
      </c>
      <c r="P54" s="13">
        <v>2.9861111111111338E-3</v>
      </c>
      <c r="Q54" s="40">
        <v>0</v>
      </c>
    </row>
    <row r="55" spans="1:21" ht="16" x14ac:dyDescent="0.2">
      <c r="A55" s="11" t="s">
        <v>205</v>
      </c>
      <c r="B55" s="8" t="s">
        <v>248</v>
      </c>
      <c r="C55" s="9">
        <v>42192</v>
      </c>
      <c r="D55" s="10">
        <v>0.61041666666666672</v>
      </c>
      <c r="E55" s="11" t="s">
        <v>49</v>
      </c>
      <c r="F55" s="11">
        <v>2</v>
      </c>
      <c r="G55" s="11" t="s">
        <v>20</v>
      </c>
      <c r="H55" s="12" t="s">
        <v>50</v>
      </c>
      <c r="I55" s="12">
        <v>135</v>
      </c>
      <c r="J55" s="11">
        <v>4</v>
      </c>
      <c r="K55" s="11" t="s">
        <v>33</v>
      </c>
      <c r="L55" s="11" t="s">
        <v>23</v>
      </c>
      <c r="M55" s="11">
        <v>0</v>
      </c>
      <c r="N55" s="13">
        <v>0.29722222222222222</v>
      </c>
      <c r="O55" s="13">
        <v>0.30070601851851853</v>
      </c>
      <c r="P55" s="13">
        <v>3.4837962962963043E-3</v>
      </c>
      <c r="Q55" s="40">
        <v>0</v>
      </c>
      <c r="U55" s="11" t="s">
        <v>62</v>
      </c>
    </row>
    <row r="56" spans="1:21" ht="16" x14ac:dyDescent="0.2">
      <c r="A56" s="11" t="s">
        <v>205</v>
      </c>
      <c r="B56" s="8" t="s">
        <v>248</v>
      </c>
      <c r="C56" s="9">
        <v>42191</v>
      </c>
      <c r="D56" s="10">
        <v>0.67013888888888884</v>
      </c>
      <c r="E56" s="11" t="s">
        <v>52</v>
      </c>
      <c r="F56" s="11">
        <v>3</v>
      </c>
      <c r="G56" s="11" t="s">
        <v>20</v>
      </c>
      <c r="H56" s="11">
        <v>100</v>
      </c>
      <c r="I56" s="11" t="s">
        <v>53</v>
      </c>
      <c r="J56" s="11">
        <v>2</v>
      </c>
      <c r="K56" s="11" t="s">
        <v>33</v>
      </c>
      <c r="L56" s="11" t="s">
        <v>23</v>
      </c>
      <c r="M56" s="11">
        <v>0</v>
      </c>
      <c r="N56" s="13">
        <v>0.72303240740740737</v>
      </c>
      <c r="O56" s="13">
        <v>0.72649305555555566</v>
      </c>
      <c r="P56" s="13">
        <v>3.460648148148282E-3</v>
      </c>
      <c r="Q56" s="40">
        <v>4.1666666666666699E-2</v>
      </c>
    </row>
    <row r="57" spans="1:21" ht="16" x14ac:dyDescent="0.2">
      <c r="A57" s="11" t="s">
        <v>205</v>
      </c>
      <c r="B57" s="8" t="s">
        <v>248</v>
      </c>
      <c r="C57" s="41">
        <v>42192</v>
      </c>
      <c r="D57" s="42">
        <v>0.67847222222222225</v>
      </c>
      <c r="E57" s="43" t="s">
        <v>54</v>
      </c>
      <c r="F57" s="43">
        <v>3</v>
      </c>
      <c r="G57" s="11" t="s">
        <v>20</v>
      </c>
      <c r="H57" s="44">
        <v>135</v>
      </c>
      <c r="I57" s="44"/>
      <c r="J57" s="43">
        <v>5</v>
      </c>
      <c r="K57" s="43" t="s">
        <v>33</v>
      </c>
      <c r="L57" s="43" t="s">
        <v>23</v>
      </c>
      <c r="M57" s="43">
        <v>0</v>
      </c>
      <c r="N57" s="43"/>
      <c r="O57" s="43"/>
      <c r="P57" s="43"/>
      <c r="Q57" s="43"/>
      <c r="R57" s="43"/>
      <c r="S57" s="43"/>
      <c r="T57" s="43"/>
      <c r="U57" s="43"/>
    </row>
    <row r="58" spans="1:21" ht="16" x14ac:dyDescent="0.2">
      <c r="A58" s="11" t="s">
        <v>205</v>
      </c>
      <c r="B58" s="8" t="s">
        <v>248</v>
      </c>
      <c r="C58" s="9">
        <v>42192</v>
      </c>
      <c r="D58" s="10">
        <v>0.53194444444444444</v>
      </c>
      <c r="E58" s="11" t="s">
        <v>45</v>
      </c>
      <c r="F58" s="11">
        <v>4</v>
      </c>
      <c r="G58" s="11" t="s">
        <v>20</v>
      </c>
      <c r="H58" s="11" t="s">
        <v>46</v>
      </c>
      <c r="I58" s="11" t="s">
        <v>47</v>
      </c>
      <c r="J58" s="11">
        <v>3</v>
      </c>
      <c r="K58" s="11" t="s">
        <v>33</v>
      </c>
      <c r="L58" s="11" t="s">
        <v>23</v>
      </c>
      <c r="M58" s="11">
        <v>0</v>
      </c>
      <c r="N58" s="13">
        <v>0.69113425925925931</v>
      </c>
      <c r="O58" s="13">
        <v>0.69465277777777779</v>
      </c>
      <c r="P58" s="13">
        <v>3.5185185185184764E-3</v>
      </c>
      <c r="Q58" s="40">
        <v>0</v>
      </c>
    </row>
    <row r="59" spans="1:21" ht="16" x14ac:dyDescent="0.2">
      <c r="A59" s="11" t="s">
        <v>205</v>
      </c>
      <c r="B59" s="8" t="s">
        <v>248</v>
      </c>
      <c r="C59" s="9">
        <v>42192</v>
      </c>
      <c r="D59" s="10">
        <v>0.6166666666666667</v>
      </c>
      <c r="E59" s="11" t="s">
        <v>49</v>
      </c>
      <c r="F59" s="11">
        <v>4</v>
      </c>
      <c r="G59" s="11" t="s">
        <v>20</v>
      </c>
      <c r="H59" s="12" t="s">
        <v>50</v>
      </c>
      <c r="I59" s="12">
        <v>135</v>
      </c>
      <c r="J59" s="11">
        <v>4</v>
      </c>
      <c r="K59" s="11" t="s">
        <v>33</v>
      </c>
      <c r="L59" s="11" t="s">
        <v>23</v>
      </c>
      <c r="M59" s="11">
        <v>0</v>
      </c>
      <c r="N59" s="13">
        <v>0.65976851851851859</v>
      </c>
      <c r="O59" s="13">
        <v>0.66276620370370376</v>
      </c>
      <c r="P59" s="13">
        <v>2.9976851851851727E-3</v>
      </c>
      <c r="Q59" s="40">
        <v>0</v>
      </c>
    </row>
    <row r="60" spans="1:21" ht="16" x14ac:dyDescent="0.2">
      <c r="A60" s="11" t="s">
        <v>205</v>
      </c>
      <c r="B60" s="8" t="s">
        <v>248</v>
      </c>
      <c r="C60" s="9">
        <v>42191</v>
      </c>
      <c r="D60" s="10">
        <v>0.67847222222222225</v>
      </c>
      <c r="E60" s="11" t="s">
        <v>55</v>
      </c>
      <c r="F60" s="11">
        <v>5</v>
      </c>
      <c r="G60" s="11" t="s">
        <v>20</v>
      </c>
      <c r="H60" s="11">
        <v>100</v>
      </c>
      <c r="I60" s="11" t="s">
        <v>53</v>
      </c>
      <c r="J60" s="11">
        <v>2</v>
      </c>
      <c r="K60" s="11" t="s">
        <v>33</v>
      </c>
      <c r="L60" s="11" t="s">
        <v>23</v>
      </c>
      <c r="M60" s="11">
        <v>0</v>
      </c>
      <c r="N60" s="13">
        <v>0.50089120370370377</v>
      </c>
      <c r="O60" s="13">
        <v>0.5042592592592593</v>
      </c>
      <c r="P60" s="13">
        <v>3.3680555555555269E-3</v>
      </c>
      <c r="Q60" s="40">
        <v>0.125</v>
      </c>
    </row>
    <row r="61" spans="1:21" ht="16" x14ac:dyDescent="0.2">
      <c r="A61" s="11" t="s">
        <v>205</v>
      </c>
      <c r="B61" s="8" t="s">
        <v>248</v>
      </c>
      <c r="C61" s="9">
        <v>42192</v>
      </c>
      <c r="D61" s="10">
        <v>0.53888888888888886</v>
      </c>
      <c r="E61" s="11" t="s">
        <v>58</v>
      </c>
      <c r="F61" s="11">
        <v>6</v>
      </c>
      <c r="G61" s="11" t="s">
        <v>20</v>
      </c>
      <c r="H61" s="11" t="s">
        <v>46</v>
      </c>
      <c r="I61" s="11" t="s">
        <v>47</v>
      </c>
      <c r="J61" s="11">
        <v>3</v>
      </c>
      <c r="K61" s="11" t="s">
        <v>33</v>
      </c>
      <c r="L61" s="11" t="s">
        <v>23</v>
      </c>
      <c r="M61" s="11">
        <v>0</v>
      </c>
      <c r="N61" s="13">
        <v>0.36820601851851853</v>
      </c>
      <c r="O61" s="13">
        <v>0.37174768518518514</v>
      </c>
      <c r="P61" s="13">
        <v>3.5416666666666097E-3</v>
      </c>
      <c r="Q61" s="40">
        <v>0</v>
      </c>
    </row>
    <row r="62" spans="1:21" ht="16" x14ac:dyDescent="0.2">
      <c r="A62" s="11" t="s">
        <v>205</v>
      </c>
      <c r="B62" s="8" t="s">
        <v>248</v>
      </c>
      <c r="C62" s="9">
        <v>42192</v>
      </c>
      <c r="D62" s="10">
        <v>0.62361111111111112</v>
      </c>
      <c r="E62" s="11" t="s">
        <v>59</v>
      </c>
      <c r="F62" s="11">
        <v>6</v>
      </c>
      <c r="G62" s="11" t="s">
        <v>20</v>
      </c>
      <c r="H62" s="12" t="s">
        <v>50</v>
      </c>
      <c r="I62" s="12">
        <v>135</v>
      </c>
      <c r="J62" s="11">
        <v>4</v>
      </c>
      <c r="K62" s="11" t="s">
        <v>33</v>
      </c>
      <c r="L62" s="11" t="s">
        <v>23</v>
      </c>
      <c r="M62" s="11">
        <v>0</v>
      </c>
      <c r="N62" s="13">
        <v>0.32728009259259255</v>
      </c>
      <c r="O62" s="13">
        <v>0.33130787037037041</v>
      </c>
      <c r="P62" s="13">
        <v>4.0277777777778523E-3</v>
      </c>
      <c r="Q62" s="40">
        <v>0</v>
      </c>
      <c r="U62" s="11" t="s">
        <v>63</v>
      </c>
    </row>
    <row r="63" spans="1:21" ht="16" x14ac:dyDescent="0.2">
      <c r="A63" s="8" t="s">
        <v>221</v>
      </c>
      <c r="B63" s="8" t="s">
        <v>249</v>
      </c>
      <c r="C63" s="9">
        <v>42194</v>
      </c>
      <c r="D63" s="10">
        <v>0.54097222222222219</v>
      </c>
      <c r="E63" s="11" t="s">
        <v>64</v>
      </c>
      <c r="F63" s="11">
        <v>1</v>
      </c>
      <c r="G63" s="11" t="s">
        <v>20</v>
      </c>
      <c r="H63" s="12" t="s">
        <v>65</v>
      </c>
      <c r="I63" s="12" t="s">
        <v>66</v>
      </c>
      <c r="J63" s="11">
        <v>3</v>
      </c>
      <c r="K63" s="11" t="s">
        <v>22</v>
      </c>
      <c r="L63" s="11" t="s">
        <v>23</v>
      </c>
      <c r="M63" s="11">
        <v>0</v>
      </c>
      <c r="N63" s="13">
        <v>2.2962962962962966E-2</v>
      </c>
      <c r="O63" s="13">
        <v>2.5810185185185183E-2</v>
      </c>
      <c r="P63" s="13">
        <f t="shared" ref="P63:P74" si="0">O63-N63</f>
        <v>2.8472222222222163E-3</v>
      </c>
      <c r="Q63" s="40">
        <v>0</v>
      </c>
      <c r="T63" s="45"/>
    </row>
    <row r="64" spans="1:21" ht="16" x14ac:dyDescent="0.2">
      <c r="A64" s="8" t="s">
        <v>221</v>
      </c>
      <c r="B64" s="8" t="s">
        <v>249</v>
      </c>
      <c r="C64" s="9">
        <v>42194</v>
      </c>
      <c r="D64" s="10">
        <v>0.62222222222222223</v>
      </c>
      <c r="E64" s="11" t="s">
        <v>67</v>
      </c>
      <c r="F64" s="11">
        <v>2</v>
      </c>
      <c r="G64" s="11" t="s">
        <v>20</v>
      </c>
      <c r="H64" s="12" t="s">
        <v>68</v>
      </c>
      <c r="I64" s="12" t="s">
        <v>69</v>
      </c>
      <c r="J64" s="11">
        <v>4</v>
      </c>
      <c r="K64" s="11" t="s">
        <v>22</v>
      </c>
      <c r="L64" s="11" t="s">
        <v>70</v>
      </c>
      <c r="M64" s="11">
        <v>1</v>
      </c>
      <c r="N64" s="13">
        <v>1.4097222222222221E-2</v>
      </c>
      <c r="O64" s="13">
        <v>1.6921296296296299E-2</v>
      </c>
      <c r="P64" s="13">
        <f t="shared" si="0"/>
        <v>2.8240740740740778E-3</v>
      </c>
      <c r="Q64" s="13">
        <v>1.5277777777777777E-2</v>
      </c>
      <c r="R64" s="13">
        <v>1.6759259259259258E-2</v>
      </c>
      <c r="S64" s="13">
        <v>1.6759259259259258E-2</v>
      </c>
      <c r="T64" s="46">
        <f>Q64-N64</f>
        <v>1.1805555555555562E-3</v>
      </c>
      <c r="U64" s="11" t="s">
        <v>71</v>
      </c>
    </row>
    <row r="65" spans="1:21" ht="16" x14ac:dyDescent="0.2">
      <c r="A65" s="8" t="s">
        <v>221</v>
      </c>
      <c r="B65" s="8" t="s">
        <v>249</v>
      </c>
      <c r="C65" s="9">
        <v>42194</v>
      </c>
      <c r="D65" s="10">
        <v>0.54791666666666672</v>
      </c>
      <c r="E65" s="11" t="s">
        <v>64</v>
      </c>
      <c r="F65" s="11">
        <v>3</v>
      </c>
      <c r="G65" s="11" t="s">
        <v>20</v>
      </c>
      <c r="H65" s="12" t="s">
        <v>65</v>
      </c>
      <c r="I65" s="12" t="s">
        <v>66</v>
      </c>
      <c r="J65" s="11">
        <v>3</v>
      </c>
      <c r="K65" s="11" t="s">
        <v>22</v>
      </c>
      <c r="L65" s="11" t="s">
        <v>23</v>
      </c>
      <c r="M65" s="11">
        <v>0</v>
      </c>
      <c r="N65" s="13">
        <v>0.42443287037037036</v>
      </c>
      <c r="O65" s="13">
        <v>0.42790509259259263</v>
      </c>
      <c r="P65" s="13">
        <f t="shared" si="0"/>
        <v>3.4722222222222654E-3</v>
      </c>
      <c r="Q65" s="40">
        <v>0</v>
      </c>
      <c r="T65" s="46"/>
    </row>
    <row r="66" spans="1:21" ht="16" x14ac:dyDescent="0.2">
      <c r="A66" s="8" t="s">
        <v>221</v>
      </c>
      <c r="B66" s="8" t="s">
        <v>249</v>
      </c>
      <c r="C66" s="9">
        <v>42194</v>
      </c>
      <c r="D66" s="10">
        <v>0.62847222222222221</v>
      </c>
      <c r="E66" s="11" t="s">
        <v>67</v>
      </c>
      <c r="F66" s="11">
        <v>4</v>
      </c>
      <c r="G66" s="11" t="s">
        <v>20</v>
      </c>
      <c r="H66" s="12" t="s">
        <v>68</v>
      </c>
      <c r="I66" s="12" t="s">
        <v>69</v>
      </c>
      <c r="J66" s="11">
        <v>4</v>
      </c>
      <c r="K66" s="11" t="s">
        <v>22</v>
      </c>
      <c r="L66" s="11" t="s">
        <v>23</v>
      </c>
      <c r="M66" s="11">
        <v>0</v>
      </c>
      <c r="N66" s="13">
        <v>0.62962962962962965</v>
      </c>
      <c r="O66" s="13">
        <v>0.63726851851851851</v>
      </c>
      <c r="P66" s="13">
        <f t="shared" si="0"/>
        <v>7.6388888888888618E-3</v>
      </c>
      <c r="Q66" s="40">
        <v>0</v>
      </c>
      <c r="T66" s="46"/>
      <c r="U66" s="11" t="s">
        <v>72</v>
      </c>
    </row>
    <row r="67" spans="1:21" ht="16" x14ac:dyDescent="0.2">
      <c r="A67" s="8" t="s">
        <v>221</v>
      </c>
      <c r="B67" s="8" t="s">
        <v>249</v>
      </c>
      <c r="C67" s="9">
        <v>42194</v>
      </c>
      <c r="D67" s="10">
        <v>0.5541666666666667</v>
      </c>
      <c r="E67" s="11" t="s">
        <v>73</v>
      </c>
      <c r="F67" s="11">
        <v>5</v>
      </c>
      <c r="G67" s="11" t="s">
        <v>20</v>
      </c>
      <c r="H67" s="12" t="s">
        <v>65</v>
      </c>
      <c r="I67" s="12" t="s">
        <v>66</v>
      </c>
      <c r="J67" s="11">
        <v>3</v>
      </c>
      <c r="K67" s="11" t="s">
        <v>22</v>
      </c>
      <c r="L67" s="11" t="s">
        <v>23</v>
      </c>
      <c r="M67" s="11">
        <v>0</v>
      </c>
      <c r="N67" s="13">
        <v>0.11410879629629629</v>
      </c>
      <c r="O67" s="13">
        <v>0.11707175925925926</v>
      </c>
      <c r="P67" s="13">
        <f t="shared" si="0"/>
        <v>2.9629629629629728E-3</v>
      </c>
      <c r="T67" s="46"/>
      <c r="U67" s="47"/>
    </row>
    <row r="68" spans="1:21" ht="16" x14ac:dyDescent="0.2">
      <c r="A68" s="8" t="s">
        <v>221</v>
      </c>
      <c r="B68" s="8" t="s">
        <v>249</v>
      </c>
      <c r="C68" s="9">
        <v>42194</v>
      </c>
      <c r="D68" s="10">
        <v>0.63611111111111118</v>
      </c>
      <c r="E68" s="11" t="s">
        <v>74</v>
      </c>
      <c r="F68" s="11">
        <v>6</v>
      </c>
      <c r="G68" s="11" t="s">
        <v>20</v>
      </c>
      <c r="H68" s="12" t="s">
        <v>68</v>
      </c>
      <c r="I68" s="12" t="s">
        <v>69</v>
      </c>
      <c r="J68" s="11">
        <v>4</v>
      </c>
      <c r="K68" s="11" t="s">
        <v>22</v>
      </c>
      <c r="L68" s="11" t="s">
        <v>23</v>
      </c>
      <c r="M68" s="11">
        <v>0</v>
      </c>
      <c r="N68" s="13">
        <v>0.13097222222222224</v>
      </c>
      <c r="O68" s="13">
        <v>0.13560185185185183</v>
      </c>
      <c r="P68" s="13">
        <f t="shared" si="0"/>
        <v>4.6296296296295947E-3</v>
      </c>
      <c r="T68" s="46"/>
    </row>
    <row r="69" spans="1:21" ht="16" x14ac:dyDescent="0.2">
      <c r="A69" s="8" t="s">
        <v>221</v>
      </c>
      <c r="B69" s="8" t="s">
        <v>249</v>
      </c>
      <c r="C69" s="9">
        <v>42194</v>
      </c>
      <c r="D69" s="10">
        <v>0.60833333333333328</v>
      </c>
      <c r="E69" s="11" t="s">
        <v>75</v>
      </c>
      <c r="F69" s="11">
        <v>1</v>
      </c>
      <c r="G69" s="11" t="s">
        <v>20</v>
      </c>
      <c r="H69" s="12" t="s">
        <v>68</v>
      </c>
      <c r="I69" s="12" t="s">
        <v>69</v>
      </c>
      <c r="J69" s="11">
        <v>4</v>
      </c>
      <c r="K69" s="11" t="s">
        <v>33</v>
      </c>
      <c r="L69" s="11" t="s">
        <v>35</v>
      </c>
      <c r="M69" s="11">
        <v>1</v>
      </c>
      <c r="N69" s="13">
        <v>8.5810185185185184E-2</v>
      </c>
      <c r="O69" s="13">
        <v>8.9768518518518525E-2</v>
      </c>
      <c r="P69" s="13">
        <f t="shared" si="0"/>
        <v>3.9583333333333415E-3</v>
      </c>
      <c r="Q69" s="13">
        <v>8.8217592592592597E-2</v>
      </c>
      <c r="R69" s="13">
        <v>9.1469907407407403E-2</v>
      </c>
      <c r="T69" s="46">
        <f>Q69-N69</f>
        <v>2.4074074074074137E-3</v>
      </c>
      <c r="U69" s="11" t="s">
        <v>76</v>
      </c>
    </row>
    <row r="70" spans="1:21" ht="16" x14ac:dyDescent="0.2">
      <c r="A70" s="8" t="s">
        <v>221</v>
      </c>
      <c r="B70" s="8" t="s">
        <v>249</v>
      </c>
      <c r="C70" s="9">
        <v>42194</v>
      </c>
      <c r="D70" s="10">
        <v>0.54513888888888895</v>
      </c>
      <c r="E70" s="11" t="s">
        <v>64</v>
      </c>
      <c r="F70" s="11">
        <v>2</v>
      </c>
      <c r="G70" s="11" t="s">
        <v>20</v>
      </c>
      <c r="H70" s="12" t="s">
        <v>65</v>
      </c>
      <c r="I70" s="12" t="s">
        <v>66</v>
      </c>
      <c r="J70" s="11">
        <v>3</v>
      </c>
      <c r="K70" s="11" t="s">
        <v>33</v>
      </c>
      <c r="L70" s="11" t="s">
        <v>35</v>
      </c>
      <c r="M70" s="11">
        <v>1</v>
      </c>
      <c r="N70" s="13">
        <v>0.30121527777777779</v>
      </c>
      <c r="O70" s="13">
        <v>0.30471064814814813</v>
      </c>
      <c r="P70" s="13">
        <f t="shared" si="0"/>
        <v>3.4953703703703431E-3</v>
      </c>
      <c r="Q70" s="13">
        <v>0.30356481481481484</v>
      </c>
      <c r="R70" s="13">
        <v>0.72137731481481471</v>
      </c>
      <c r="S70" s="13">
        <v>0.720636574074074</v>
      </c>
      <c r="T70" s="46">
        <f>Q70-N70</f>
        <v>2.3495370370370527E-3</v>
      </c>
    </row>
    <row r="71" spans="1:21" ht="16" x14ac:dyDescent="0.2">
      <c r="A71" s="8" t="s">
        <v>221</v>
      </c>
      <c r="B71" s="8" t="s">
        <v>249</v>
      </c>
      <c r="C71" s="9">
        <v>42194</v>
      </c>
      <c r="D71" s="10">
        <v>0.625</v>
      </c>
      <c r="E71" s="11" t="s">
        <v>67</v>
      </c>
      <c r="F71" s="11">
        <v>3</v>
      </c>
      <c r="G71" s="11" t="s">
        <v>20</v>
      </c>
      <c r="H71" s="12" t="s">
        <v>68</v>
      </c>
      <c r="I71" s="12" t="s">
        <v>69</v>
      </c>
      <c r="J71" s="11">
        <v>4</v>
      </c>
      <c r="K71" s="11" t="s">
        <v>33</v>
      </c>
      <c r="L71" s="11" t="s">
        <v>35</v>
      </c>
      <c r="M71" s="11">
        <v>1</v>
      </c>
      <c r="N71" s="13">
        <v>0.20319444444444446</v>
      </c>
      <c r="O71" s="13">
        <v>0.20581018518518521</v>
      </c>
      <c r="P71" s="13">
        <f t="shared" si="0"/>
        <v>2.6157407407407518E-3</v>
      </c>
      <c r="Q71" s="13">
        <v>0.20454861111111111</v>
      </c>
      <c r="R71" s="13">
        <v>0.20781249999999998</v>
      </c>
      <c r="S71" s="13">
        <v>0.20506944444444444</v>
      </c>
      <c r="T71" s="46">
        <f>Q71-N71</f>
        <v>1.3541666666666563E-3</v>
      </c>
      <c r="U71" s="11" t="s">
        <v>77</v>
      </c>
    </row>
    <row r="72" spans="1:21" ht="16" x14ac:dyDescent="0.2">
      <c r="A72" s="8" t="s">
        <v>221</v>
      </c>
      <c r="B72" s="8" t="s">
        <v>249</v>
      </c>
      <c r="C72" s="9">
        <v>42194</v>
      </c>
      <c r="D72" s="10">
        <v>0.55138888888888882</v>
      </c>
      <c r="E72" s="11" t="s">
        <v>64</v>
      </c>
      <c r="F72" s="11">
        <v>4</v>
      </c>
      <c r="G72" s="11" t="s">
        <v>20</v>
      </c>
      <c r="H72" s="12" t="s">
        <v>65</v>
      </c>
      <c r="I72" s="12" t="s">
        <v>66</v>
      </c>
      <c r="J72" s="11">
        <v>3</v>
      </c>
      <c r="K72" s="11" t="s">
        <v>33</v>
      </c>
      <c r="L72" s="11" t="s">
        <v>78</v>
      </c>
      <c r="M72" s="43">
        <v>1</v>
      </c>
      <c r="N72" s="13">
        <v>0.6598032407407407</v>
      </c>
      <c r="O72" s="13">
        <v>0.66265046296296293</v>
      </c>
      <c r="P72" s="13">
        <f t="shared" si="0"/>
        <v>2.8472222222222232E-3</v>
      </c>
      <c r="Q72" s="11" t="s">
        <v>79</v>
      </c>
      <c r="T72" s="46"/>
      <c r="U72" s="11" t="s">
        <v>80</v>
      </c>
    </row>
    <row r="73" spans="1:21" ht="16" x14ac:dyDescent="0.2">
      <c r="A73" s="8" t="s">
        <v>221</v>
      </c>
      <c r="B73" s="8" t="s">
        <v>249</v>
      </c>
      <c r="C73" s="9">
        <v>42194</v>
      </c>
      <c r="D73" s="10">
        <v>0.56180555555555556</v>
      </c>
      <c r="E73" s="11" t="s">
        <v>73</v>
      </c>
      <c r="F73" s="11">
        <v>6</v>
      </c>
      <c r="G73" s="11" t="s">
        <v>20</v>
      </c>
      <c r="H73" s="12" t="s">
        <v>65</v>
      </c>
      <c r="I73" s="12" t="s">
        <v>66</v>
      </c>
      <c r="J73" s="11">
        <v>3</v>
      </c>
      <c r="K73" s="11" t="s">
        <v>33</v>
      </c>
      <c r="L73" s="11" t="s">
        <v>35</v>
      </c>
      <c r="M73" s="11">
        <v>1</v>
      </c>
      <c r="N73" s="13">
        <v>0.54841435185185183</v>
      </c>
      <c r="O73" s="13">
        <v>0.55084490740740744</v>
      </c>
      <c r="P73" s="13">
        <f t="shared" si="0"/>
        <v>2.4305555555556024E-3</v>
      </c>
      <c r="Q73" s="13">
        <v>0.54905092592592586</v>
      </c>
      <c r="R73" s="13">
        <v>0.55229166666666674</v>
      </c>
      <c r="S73" s="13">
        <v>0.54959490740740746</v>
      </c>
      <c r="T73" s="46">
        <f>Q73-N73</f>
        <v>6.3657407407402555E-4</v>
      </c>
      <c r="U73" s="11" t="s">
        <v>81</v>
      </c>
    </row>
    <row r="74" spans="1:21" ht="16" x14ac:dyDescent="0.2">
      <c r="A74" s="8" t="s">
        <v>221</v>
      </c>
      <c r="B74" s="8" t="s">
        <v>249</v>
      </c>
      <c r="C74" s="48">
        <v>42194</v>
      </c>
      <c r="D74" s="37">
        <v>0.63263888888888886</v>
      </c>
      <c r="E74" s="36" t="s">
        <v>82</v>
      </c>
      <c r="F74" s="36">
        <v>5</v>
      </c>
      <c r="G74" s="11" t="s">
        <v>20</v>
      </c>
      <c r="H74" s="12" t="s">
        <v>68</v>
      </c>
      <c r="I74" s="12" t="s">
        <v>69</v>
      </c>
      <c r="J74" s="36">
        <v>4</v>
      </c>
      <c r="K74" s="36"/>
      <c r="L74" s="36"/>
      <c r="M74" s="36"/>
      <c r="N74" s="49">
        <v>1.2847222222222223E-2</v>
      </c>
      <c r="O74" s="49">
        <v>1.7523148148148149E-2</v>
      </c>
      <c r="P74" s="49">
        <f t="shared" si="0"/>
        <v>4.6759259259259254E-3</v>
      </c>
      <c r="Q74" s="36"/>
      <c r="R74" s="36"/>
      <c r="S74" s="36"/>
      <c r="T74" s="46"/>
      <c r="U74" s="36" t="s">
        <v>83</v>
      </c>
    </row>
    <row r="75" spans="1:21" x14ac:dyDescent="0.2">
      <c r="A75" s="11" t="s">
        <v>219</v>
      </c>
      <c r="B75" s="11" t="s">
        <v>245</v>
      </c>
      <c r="C75" s="9">
        <v>42191</v>
      </c>
      <c r="D75" s="10">
        <v>0.66666666666666663</v>
      </c>
      <c r="E75" s="11" t="s">
        <v>84</v>
      </c>
      <c r="F75" s="11">
        <v>2</v>
      </c>
      <c r="G75" s="11" t="s">
        <v>20</v>
      </c>
      <c r="H75" s="12" t="s">
        <v>85</v>
      </c>
      <c r="I75" s="12">
        <v>140</v>
      </c>
      <c r="J75" s="11">
        <v>4</v>
      </c>
      <c r="K75" s="11" t="s">
        <v>22</v>
      </c>
      <c r="L75" s="11" t="s">
        <v>23</v>
      </c>
      <c r="M75" s="11">
        <v>0</v>
      </c>
      <c r="N75" s="13">
        <v>0.34561342592592598</v>
      </c>
      <c r="O75" s="13">
        <v>0.34912037037037041</v>
      </c>
      <c r="P75" s="13">
        <v>3.5069444444444375E-3</v>
      </c>
      <c r="Q75" s="13">
        <v>0</v>
      </c>
      <c r="T75" s="13"/>
    </row>
    <row r="76" spans="1:21" x14ac:dyDescent="0.2">
      <c r="A76" s="11" t="s">
        <v>219</v>
      </c>
      <c r="B76" s="11" t="s">
        <v>245</v>
      </c>
      <c r="C76" s="9">
        <v>42191</v>
      </c>
      <c r="D76" s="10">
        <v>0.67499999999999993</v>
      </c>
      <c r="E76" s="11" t="s">
        <v>86</v>
      </c>
      <c r="F76" s="11">
        <v>4</v>
      </c>
      <c r="G76" s="11" t="s">
        <v>20</v>
      </c>
      <c r="H76" s="12" t="s">
        <v>85</v>
      </c>
      <c r="I76" s="12">
        <v>140</v>
      </c>
      <c r="J76" s="11">
        <v>4</v>
      </c>
      <c r="K76" s="11" t="s">
        <v>22</v>
      </c>
      <c r="L76" s="11" t="s">
        <v>23</v>
      </c>
      <c r="M76" s="11">
        <v>0</v>
      </c>
      <c r="N76" s="13">
        <v>9.6574074074074076E-2</v>
      </c>
      <c r="O76" s="13">
        <v>0.10002314814814815</v>
      </c>
      <c r="P76" s="13">
        <v>3.4490740740740766E-3</v>
      </c>
      <c r="Q76" s="13">
        <v>0</v>
      </c>
      <c r="T76" s="13"/>
      <c r="U76" s="11" t="s">
        <v>87</v>
      </c>
    </row>
    <row r="77" spans="1:21" x14ac:dyDescent="0.2">
      <c r="A77" s="11" t="s">
        <v>219</v>
      </c>
      <c r="B77" s="11" t="s">
        <v>245</v>
      </c>
      <c r="C77" s="9">
        <v>42191</v>
      </c>
      <c r="D77" s="10">
        <v>0.68055555555555547</v>
      </c>
      <c r="E77" s="11" t="s">
        <v>86</v>
      </c>
      <c r="F77" s="11">
        <v>6</v>
      </c>
      <c r="G77" s="11" t="s">
        <v>20</v>
      </c>
      <c r="H77" s="12" t="s">
        <v>85</v>
      </c>
      <c r="I77" s="12">
        <v>140</v>
      </c>
      <c r="J77" s="11">
        <v>4</v>
      </c>
      <c r="K77" s="11" t="s">
        <v>22</v>
      </c>
      <c r="L77" s="11" t="s">
        <v>23</v>
      </c>
      <c r="M77" s="11">
        <v>0</v>
      </c>
      <c r="N77" s="13">
        <v>0.4216435185185185</v>
      </c>
      <c r="O77" s="13">
        <v>0.42481481481481481</v>
      </c>
      <c r="P77" s="13">
        <v>3.1712962962963109E-3</v>
      </c>
      <c r="Q77" s="13">
        <v>0</v>
      </c>
      <c r="T77" s="13"/>
    </row>
    <row r="78" spans="1:21" x14ac:dyDescent="0.2">
      <c r="A78" s="11" t="s">
        <v>219</v>
      </c>
      <c r="B78" s="11" t="s">
        <v>245</v>
      </c>
      <c r="C78" s="9">
        <v>42192</v>
      </c>
      <c r="D78" s="10">
        <v>0.52569444444444446</v>
      </c>
      <c r="E78" s="11" t="s">
        <v>88</v>
      </c>
      <c r="F78" s="11">
        <v>1</v>
      </c>
      <c r="G78" s="11" t="s">
        <v>20</v>
      </c>
      <c r="H78" s="12" t="s">
        <v>89</v>
      </c>
      <c r="I78" s="12" t="s">
        <v>90</v>
      </c>
      <c r="J78" s="11">
        <v>5</v>
      </c>
      <c r="K78" s="11" t="s">
        <v>22</v>
      </c>
      <c r="L78" s="11" t="s">
        <v>23</v>
      </c>
      <c r="M78" s="11">
        <v>0</v>
      </c>
      <c r="N78" s="13">
        <v>0.14114583333333333</v>
      </c>
      <c r="O78" s="13">
        <v>0.14410879629629628</v>
      </c>
      <c r="P78" s="13">
        <v>2.962962962962945E-3</v>
      </c>
      <c r="Q78" s="13">
        <v>0</v>
      </c>
      <c r="T78" s="13"/>
      <c r="U78" s="11" t="s">
        <v>91</v>
      </c>
    </row>
    <row r="79" spans="1:21" x14ac:dyDescent="0.2">
      <c r="A79" s="11" t="s">
        <v>219</v>
      </c>
      <c r="B79" s="11" t="s">
        <v>245</v>
      </c>
      <c r="C79" s="9">
        <v>42192</v>
      </c>
      <c r="D79" s="10">
        <v>0.67083333333333339</v>
      </c>
      <c r="E79" s="11" t="s">
        <v>92</v>
      </c>
      <c r="F79" s="11">
        <v>1</v>
      </c>
      <c r="G79" s="11" t="s">
        <v>20</v>
      </c>
      <c r="H79" s="12">
        <v>165</v>
      </c>
      <c r="I79" s="12" t="s">
        <v>93</v>
      </c>
      <c r="J79" s="11">
        <v>7</v>
      </c>
      <c r="K79" s="11" t="s">
        <v>22</v>
      </c>
      <c r="L79" s="11" t="s">
        <v>23</v>
      </c>
      <c r="M79" s="11">
        <v>0</v>
      </c>
      <c r="N79" s="13">
        <v>7.1689814814814817E-2</v>
      </c>
      <c r="O79" s="13">
        <v>7.4837962962962967E-2</v>
      </c>
      <c r="P79" s="13">
        <v>3.1481481481481499E-3</v>
      </c>
      <c r="Q79" s="13">
        <v>0</v>
      </c>
      <c r="T79" s="13"/>
    </row>
    <row r="80" spans="1:21" x14ac:dyDescent="0.2">
      <c r="A80" s="11" t="s">
        <v>219</v>
      </c>
      <c r="B80" s="11" t="s">
        <v>245</v>
      </c>
      <c r="C80" s="9">
        <v>42192</v>
      </c>
      <c r="D80" s="10">
        <v>0.61527777777777781</v>
      </c>
      <c r="E80" s="11" t="s">
        <v>94</v>
      </c>
      <c r="F80" s="11">
        <v>2</v>
      </c>
      <c r="G80" s="11" t="s">
        <v>20</v>
      </c>
      <c r="H80" s="12" t="s">
        <v>46</v>
      </c>
      <c r="I80" s="12" t="s">
        <v>95</v>
      </c>
      <c r="J80" s="11">
        <v>6</v>
      </c>
      <c r="K80" s="11" t="s">
        <v>22</v>
      </c>
      <c r="L80" s="11" t="s">
        <v>23</v>
      </c>
      <c r="M80" s="11">
        <v>0</v>
      </c>
      <c r="N80" s="13">
        <v>0.39123842592592589</v>
      </c>
      <c r="O80" s="13">
        <v>0.39422453703703703</v>
      </c>
      <c r="P80" s="13">
        <v>2.9861111111111338E-3</v>
      </c>
      <c r="Q80" s="13">
        <v>0</v>
      </c>
      <c r="T80" s="13"/>
      <c r="U80" s="11" t="s">
        <v>96</v>
      </c>
    </row>
    <row r="81" spans="1:21" x14ac:dyDescent="0.2">
      <c r="A81" s="11" t="s">
        <v>219</v>
      </c>
      <c r="B81" s="11" t="s">
        <v>245</v>
      </c>
      <c r="C81" s="9">
        <v>42192</v>
      </c>
      <c r="D81" s="10">
        <v>0.53263888888888888</v>
      </c>
      <c r="E81" s="11" t="s">
        <v>88</v>
      </c>
      <c r="F81" s="11">
        <v>3</v>
      </c>
      <c r="G81" s="11" t="s">
        <v>20</v>
      </c>
      <c r="H81" s="12" t="s">
        <v>89</v>
      </c>
      <c r="I81" s="12" t="s">
        <v>90</v>
      </c>
      <c r="J81" s="11">
        <v>5</v>
      </c>
      <c r="K81" s="11" t="s">
        <v>22</v>
      </c>
      <c r="L81" s="11" t="s">
        <v>97</v>
      </c>
      <c r="M81" s="11">
        <v>0</v>
      </c>
      <c r="N81" s="13">
        <v>0.55784722222222227</v>
      </c>
      <c r="O81" s="13">
        <v>0.56116898148148142</v>
      </c>
      <c r="P81" s="13">
        <v>3.3217592592591494E-3</v>
      </c>
      <c r="T81" s="13"/>
      <c r="U81" s="11" t="s">
        <v>98</v>
      </c>
    </row>
    <row r="82" spans="1:21" x14ac:dyDescent="0.2">
      <c r="A82" s="11" t="s">
        <v>219</v>
      </c>
      <c r="B82" s="11" t="s">
        <v>245</v>
      </c>
      <c r="C82" s="9">
        <v>42192</v>
      </c>
      <c r="D82" s="10">
        <v>0.6777777777777777</v>
      </c>
      <c r="E82" s="11" t="s">
        <v>92</v>
      </c>
      <c r="F82" s="11">
        <v>3</v>
      </c>
      <c r="G82" s="11" t="s">
        <v>20</v>
      </c>
      <c r="H82" s="12">
        <v>165</v>
      </c>
      <c r="I82" s="12" t="s">
        <v>93</v>
      </c>
      <c r="J82" s="11">
        <v>7</v>
      </c>
      <c r="K82" s="11" t="s">
        <v>22</v>
      </c>
      <c r="L82" s="11" t="s">
        <v>23</v>
      </c>
      <c r="M82" s="11">
        <v>0</v>
      </c>
      <c r="N82" s="13">
        <v>0.51824074074074067</v>
      </c>
      <c r="O82" s="13">
        <v>0.52134259259259264</v>
      </c>
      <c r="P82" s="13">
        <v>3.1018518518519667E-3</v>
      </c>
      <c r="Q82" s="13">
        <v>0</v>
      </c>
      <c r="T82" s="13"/>
    </row>
    <row r="83" spans="1:21" x14ac:dyDescent="0.2">
      <c r="A83" s="11" t="s">
        <v>219</v>
      </c>
      <c r="B83" s="11" t="s">
        <v>245</v>
      </c>
      <c r="C83" s="9">
        <v>42192</v>
      </c>
      <c r="D83" s="10">
        <v>0.62222222222222223</v>
      </c>
      <c r="E83" s="11" t="s">
        <v>99</v>
      </c>
      <c r="F83" s="11">
        <v>4</v>
      </c>
      <c r="G83" s="11" t="s">
        <v>20</v>
      </c>
      <c r="H83" s="12" t="s">
        <v>46</v>
      </c>
      <c r="I83" s="12" t="s">
        <v>95</v>
      </c>
      <c r="J83" s="11">
        <v>6</v>
      </c>
      <c r="K83" s="11" t="s">
        <v>22</v>
      </c>
      <c r="L83" s="11" t="s">
        <v>23</v>
      </c>
      <c r="M83" s="11">
        <v>0</v>
      </c>
      <c r="N83" s="13">
        <v>9.003472222222221E-2</v>
      </c>
      <c r="O83" s="13">
        <v>9.3240740740740735E-2</v>
      </c>
      <c r="P83" s="13">
        <v>3.2060185185185247E-3</v>
      </c>
      <c r="Q83" s="13">
        <v>0</v>
      </c>
      <c r="T83" s="13"/>
      <c r="U83" s="11" t="s">
        <v>96</v>
      </c>
    </row>
    <row r="84" spans="1:21" x14ac:dyDescent="0.2">
      <c r="A84" s="11" t="s">
        <v>219</v>
      </c>
      <c r="B84" s="11" t="s">
        <v>245</v>
      </c>
      <c r="C84" s="9">
        <v>42192</v>
      </c>
      <c r="D84" s="10">
        <v>0.5395833333333333</v>
      </c>
      <c r="E84" s="11" t="s">
        <v>100</v>
      </c>
      <c r="F84" s="11">
        <v>5</v>
      </c>
      <c r="G84" s="11" t="s">
        <v>20</v>
      </c>
      <c r="H84" s="12" t="s">
        <v>89</v>
      </c>
      <c r="I84" s="12" t="s">
        <v>90</v>
      </c>
      <c r="J84" s="11">
        <v>5</v>
      </c>
      <c r="K84" s="11" t="s">
        <v>22</v>
      </c>
      <c r="L84" s="11" t="s">
        <v>23</v>
      </c>
      <c r="M84" s="11">
        <v>0</v>
      </c>
      <c r="N84" s="13">
        <v>0.27100694444444445</v>
      </c>
      <c r="O84" s="13">
        <v>0.27436342592592594</v>
      </c>
      <c r="P84" s="13">
        <v>3.3564814814814881E-3</v>
      </c>
      <c r="Q84" s="13">
        <v>0</v>
      </c>
      <c r="T84" s="13"/>
    </row>
    <row r="85" spans="1:21" x14ac:dyDescent="0.2">
      <c r="A85" s="11" t="s">
        <v>219</v>
      </c>
      <c r="B85" s="11" t="s">
        <v>245</v>
      </c>
      <c r="C85" s="9">
        <v>42192</v>
      </c>
      <c r="D85" s="10">
        <v>0.68333333333333324</v>
      </c>
      <c r="E85" s="11" t="s">
        <v>101</v>
      </c>
      <c r="F85" s="11">
        <v>5</v>
      </c>
      <c r="G85" s="11" t="s">
        <v>20</v>
      </c>
      <c r="H85" s="12">
        <v>165</v>
      </c>
      <c r="I85" s="12" t="s">
        <v>93</v>
      </c>
      <c r="J85" s="11">
        <v>7</v>
      </c>
      <c r="K85" s="11" t="s">
        <v>22</v>
      </c>
      <c r="L85" s="11" t="s">
        <v>23</v>
      </c>
      <c r="M85" s="11">
        <v>0</v>
      </c>
      <c r="N85" s="13">
        <v>0.11049768518518517</v>
      </c>
      <c r="O85" s="13">
        <v>0.11399305555555556</v>
      </c>
      <c r="P85" s="13">
        <v>3.4953703703703848E-3</v>
      </c>
      <c r="Q85" s="13">
        <v>0</v>
      </c>
      <c r="T85" s="13"/>
    </row>
    <row r="86" spans="1:21" x14ac:dyDescent="0.2">
      <c r="A86" s="11" t="s">
        <v>219</v>
      </c>
      <c r="B86" s="11" t="s">
        <v>245</v>
      </c>
      <c r="C86" s="9">
        <v>42192</v>
      </c>
      <c r="D86" s="10">
        <v>0.62986111111111109</v>
      </c>
      <c r="E86" s="11" t="s">
        <v>99</v>
      </c>
      <c r="F86" s="11">
        <v>6</v>
      </c>
      <c r="G86" s="11" t="s">
        <v>20</v>
      </c>
      <c r="H86" s="12" t="s">
        <v>46</v>
      </c>
      <c r="I86" s="12" t="s">
        <v>95</v>
      </c>
      <c r="J86" s="11">
        <v>6</v>
      </c>
      <c r="K86" s="11" t="s">
        <v>22</v>
      </c>
      <c r="L86" s="11" t="s">
        <v>23</v>
      </c>
      <c r="M86" s="11">
        <v>0</v>
      </c>
      <c r="N86" s="13">
        <v>0.50443287037037032</v>
      </c>
      <c r="O86" s="13">
        <v>0.50776620370370373</v>
      </c>
      <c r="P86" s="13">
        <v>3.3333333333334103E-3</v>
      </c>
      <c r="Q86" s="13">
        <v>0</v>
      </c>
      <c r="T86" s="13"/>
      <c r="U86" s="11" t="s">
        <v>96</v>
      </c>
    </row>
    <row r="87" spans="1:21" x14ac:dyDescent="0.2">
      <c r="A87" s="11" t="s">
        <v>219</v>
      </c>
      <c r="B87" s="11" t="s">
        <v>245</v>
      </c>
      <c r="C87" s="9">
        <v>42191</v>
      </c>
      <c r="D87" s="10">
        <v>0.67152777777777783</v>
      </c>
      <c r="E87" s="11" t="s">
        <v>84</v>
      </c>
      <c r="F87" s="11">
        <v>3</v>
      </c>
      <c r="G87" s="11" t="s">
        <v>20</v>
      </c>
      <c r="H87" s="12" t="s">
        <v>85</v>
      </c>
      <c r="I87" s="12">
        <v>140</v>
      </c>
      <c r="J87" s="11">
        <v>4</v>
      </c>
      <c r="K87" s="11" t="s">
        <v>33</v>
      </c>
      <c r="L87" s="11" t="s">
        <v>35</v>
      </c>
      <c r="M87" s="11">
        <v>1</v>
      </c>
      <c r="N87" s="13">
        <v>0.57177083333333334</v>
      </c>
      <c r="O87" s="13">
        <v>0.57519675925925928</v>
      </c>
      <c r="P87" s="13">
        <v>3.4259259259259434E-3</v>
      </c>
      <c r="Q87" s="13">
        <v>0.57344907407407408</v>
      </c>
      <c r="R87" s="13">
        <v>0.58428240740740744</v>
      </c>
      <c r="S87" s="13">
        <v>0.57504629629629633</v>
      </c>
      <c r="T87" s="13">
        <v>1.678240740740744E-3</v>
      </c>
      <c r="U87" s="11" t="s">
        <v>102</v>
      </c>
    </row>
    <row r="88" spans="1:21" x14ac:dyDescent="0.2">
      <c r="A88" s="11" t="s">
        <v>219</v>
      </c>
      <c r="B88" s="11" t="s">
        <v>245</v>
      </c>
      <c r="C88" s="9">
        <v>42191</v>
      </c>
      <c r="D88" s="10">
        <v>0.6777777777777777</v>
      </c>
      <c r="E88" s="11" t="s">
        <v>86</v>
      </c>
      <c r="F88" s="11">
        <v>5</v>
      </c>
      <c r="G88" s="11" t="s">
        <v>20</v>
      </c>
      <c r="H88" s="12" t="s">
        <v>85</v>
      </c>
      <c r="I88" s="12">
        <v>140</v>
      </c>
      <c r="J88" s="11">
        <v>4</v>
      </c>
      <c r="K88" s="11" t="s">
        <v>33</v>
      </c>
      <c r="L88" s="11" t="s">
        <v>35</v>
      </c>
      <c r="M88" s="11">
        <v>1</v>
      </c>
      <c r="N88" s="13">
        <v>0.2537847222222222</v>
      </c>
      <c r="O88" s="13">
        <v>0.25802083333333331</v>
      </c>
      <c r="P88" s="13">
        <v>4.2361111111111072E-3</v>
      </c>
      <c r="Q88" s="13">
        <v>0.25664351851851852</v>
      </c>
      <c r="R88" s="13">
        <v>0.25798611111111108</v>
      </c>
      <c r="S88" s="13">
        <v>0.25798611111111108</v>
      </c>
      <c r="T88" s="13">
        <v>2.8587962962963176E-3</v>
      </c>
      <c r="U88" s="11" t="s">
        <v>103</v>
      </c>
    </row>
    <row r="89" spans="1:21" x14ac:dyDescent="0.2">
      <c r="A89" s="11" t="s">
        <v>219</v>
      </c>
      <c r="B89" s="11" t="s">
        <v>245</v>
      </c>
      <c r="C89" s="9">
        <v>42192</v>
      </c>
      <c r="D89" s="10">
        <v>0.6118055555555556</v>
      </c>
      <c r="E89" s="11" t="s">
        <v>94</v>
      </c>
      <c r="F89" s="11">
        <v>1</v>
      </c>
      <c r="G89" s="11" t="s">
        <v>20</v>
      </c>
      <c r="H89" s="12" t="s">
        <v>46</v>
      </c>
      <c r="I89" s="12" t="s">
        <v>95</v>
      </c>
      <c r="J89" s="11">
        <v>6</v>
      </c>
      <c r="K89" s="11" t="s">
        <v>33</v>
      </c>
      <c r="L89" s="11" t="s">
        <v>35</v>
      </c>
      <c r="M89" s="11">
        <v>1</v>
      </c>
      <c r="N89" s="13">
        <v>0.17874999999999999</v>
      </c>
      <c r="O89" s="13">
        <v>0.18238425925925927</v>
      </c>
      <c r="P89" s="13">
        <v>3.6342592592592815E-3</v>
      </c>
      <c r="Q89" s="13">
        <v>0.18023148148148149</v>
      </c>
      <c r="R89" s="13">
        <v>0.18243055555555554</v>
      </c>
      <c r="S89" s="13">
        <v>0.1822222222222222</v>
      </c>
      <c r="T89" s="13">
        <v>1.4814814814815003E-3</v>
      </c>
    </row>
    <row r="90" spans="1:21" x14ac:dyDescent="0.2">
      <c r="A90" s="11" t="s">
        <v>219</v>
      </c>
      <c r="B90" s="11" t="s">
        <v>245</v>
      </c>
      <c r="C90" s="9">
        <v>42192</v>
      </c>
      <c r="D90" s="10">
        <v>0.52847222222222223</v>
      </c>
      <c r="E90" s="11" t="s">
        <v>88</v>
      </c>
      <c r="F90" s="11">
        <v>2</v>
      </c>
      <c r="G90" s="11" t="s">
        <v>20</v>
      </c>
      <c r="H90" s="12" t="s">
        <v>89</v>
      </c>
      <c r="I90" s="12" t="s">
        <v>90</v>
      </c>
      <c r="J90" s="11">
        <v>5</v>
      </c>
      <c r="K90" s="11" t="s">
        <v>33</v>
      </c>
      <c r="L90" s="11" t="s">
        <v>35</v>
      </c>
      <c r="M90" s="11">
        <v>1</v>
      </c>
      <c r="N90" s="13">
        <v>0.33269675925925929</v>
      </c>
      <c r="O90" s="13">
        <v>0.33572916666666663</v>
      </c>
      <c r="P90" s="13">
        <v>3.0324074074073448E-3</v>
      </c>
      <c r="Q90" s="13">
        <v>0.33412037037037035</v>
      </c>
      <c r="R90" s="13">
        <v>0.33976851851851847</v>
      </c>
      <c r="S90" s="13">
        <v>0.33490740740740743</v>
      </c>
      <c r="T90" s="13">
        <v>1.4236111111110561E-3</v>
      </c>
    </row>
    <row r="91" spans="1:21" x14ac:dyDescent="0.2">
      <c r="A91" s="11" t="s">
        <v>219</v>
      </c>
      <c r="B91" s="11" t="s">
        <v>245</v>
      </c>
      <c r="C91" s="9">
        <v>42192</v>
      </c>
      <c r="D91" s="10">
        <v>0.6743055555555556</v>
      </c>
      <c r="E91" s="11" t="s">
        <v>92</v>
      </c>
      <c r="F91" s="11">
        <v>2</v>
      </c>
      <c r="G91" s="11" t="s">
        <v>20</v>
      </c>
      <c r="H91" s="12">
        <v>165</v>
      </c>
      <c r="I91" s="12" t="s">
        <v>93</v>
      </c>
      <c r="J91" s="11">
        <v>7</v>
      </c>
      <c r="K91" s="11" t="s">
        <v>33</v>
      </c>
      <c r="L91" s="11" t="s">
        <v>104</v>
      </c>
      <c r="M91" s="11">
        <v>1</v>
      </c>
      <c r="N91" s="13">
        <v>0.27516203703703707</v>
      </c>
      <c r="O91" s="13">
        <v>0.27916666666666667</v>
      </c>
      <c r="P91" s="13">
        <v>4.004629629629608E-3</v>
      </c>
      <c r="Q91" s="13">
        <v>0.27714120370370371</v>
      </c>
      <c r="R91" s="13">
        <v>0.27856481481481482</v>
      </c>
      <c r="T91" s="13">
        <v>1.979166666666643E-3</v>
      </c>
      <c r="U91" s="11" t="s">
        <v>105</v>
      </c>
    </row>
    <row r="92" spans="1:21" x14ac:dyDescent="0.2">
      <c r="A92" s="11" t="s">
        <v>219</v>
      </c>
      <c r="B92" s="11" t="s">
        <v>245</v>
      </c>
      <c r="C92" s="9">
        <v>42192</v>
      </c>
      <c r="D92" s="10">
        <v>0.68055555555555547</v>
      </c>
      <c r="E92" s="11" t="s">
        <v>92</v>
      </c>
      <c r="F92" s="11">
        <v>4</v>
      </c>
      <c r="G92" s="11" t="s">
        <v>20</v>
      </c>
      <c r="H92" s="12">
        <v>165</v>
      </c>
      <c r="I92" s="12" t="s">
        <v>93</v>
      </c>
      <c r="J92" s="11">
        <v>7</v>
      </c>
      <c r="K92" s="11" t="s">
        <v>33</v>
      </c>
      <c r="L92" s="11" t="s">
        <v>35</v>
      </c>
      <c r="M92" s="11">
        <v>1</v>
      </c>
      <c r="N92" s="13">
        <v>0.70578703703703705</v>
      </c>
      <c r="O92" s="13">
        <v>0.70930555555555552</v>
      </c>
      <c r="P92" s="13">
        <v>3.5185185185184764E-3</v>
      </c>
      <c r="Q92" s="13">
        <v>0.70836805555555549</v>
      </c>
      <c r="R92" s="13">
        <v>0.70990740740740732</v>
      </c>
      <c r="S92" s="13">
        <v>0.70917824074074076</v>
      </c>
      <c r="T92" s="13">
        <v>2.5810185185184409E-3</v>
      </c>
    </row>
    <row r="93" spans="1:21" x14ac:dyDescent="0.2">
      <c r="A93" s="11" t="s">
        <v>219</v>
      </c>
      <c r="B93" s="11" t="s">
        <v>245</v>
      </c>
      <c r="C93" s="9">
        <v>42192</v>
      </c>
      <c r="D93" s="10">
        <v>0.53611111111111109</v>
      </c>
      <c r="E93" s="11" t="s">
        <v>100</v>
      </c>
      <c r="F93" s="11">
        <v>4</v>
      </c>
      <c r="G93" s="11" t="s">
        <v>20</v>
      </c>
      <c r="H93" s="12" t="s">
        <v>89</v>
      </c>
      <c r="I93" s="12" t="s">
        <v>90</v>
      </c>
      <c r="J93" s="11">
        <v>5</v>
      </c>
      <c r="K93" s="11" t="s">
        <v>33</v>
      </c>
      <c r="L93" s="11" t="s">
        <v>35</v>
      </c>
      <c r="M93" s="11">
        <v>1</v>
      </c>
      <c r="N93" s="13">
        <v>1.9930555555555556E-2</v>
      </c>
      <c r="O93" s="13">
        <v>2.2673611111111113E-2</v>
      </c>
      <c r="P93" s="13">
        <v>2.7430555555555576E-3</v>
      </c>
      <c r="Q93" s="13">
        <v>2.0682870370370372E-2</v>
      </c>
      <c r="R93" s="13">
        <v>2.6712962962962966E-2</v>
      </c>
      <c r="S93" s="13">
        <v>2.2291666666666668E-2</v>
      </c>
      <c r="T93" s="13">
        <v>7.5231481481481677E-4</v>
      </c>
      <c r="U93" s="11" t="s">
        <v>106</v>
      </c>
    </row>
    <row r="94" spans="1:21" x14ac:dyDescent="0.2">
      <c r="A94" s="11" t="s">
        <v>219</v>
      </c>
      <c r="B94" s="11" t="s">
        <v>245</v>
      </c>
      <c r="C94" s="9">
        <v>42192</v>
      </c>
      <c r="D94" s="10">
        <v>0.54305555555555551</v>
      </c>
      <c r="E94" s="11" t="s">
        <v>100</v>
      </c>
      <c r="F94" s="11">
        <v>6</v>
      </c>
      <c r="G94" s="11" t="s">
        <v>20</v>
      </c>
      <c r="H94" s="12" t="s">
        <v>89</v>
      </c>
      <c r="I94" s="12" t="s">
        <v>90</v>
      </c>
      <c r="J94" s="11">
        <v>5</v>
      </c>
      <c r="K94" s="11" t="s">
        <v>33</v>
      </c>
      <c r="L94" s="11" t="s">
        <v>35</v>
      </c>
      <c r="M94" s="11">
        <v>1</v>
      </c>
      <c r="N94" s="13">
        <v>0.44813657407407409</v>
      </c>
      <c r="O94" s="13">
        <v>0.45119212962962968</v>
      </c>
      <c r="P94" s="13">
        <v>3.0555555555555891E-3</v>
      </c>
      <c r="Q94" s="13">
        <v>0.44906249999999998</v>
      </c>
      <c r="R94" s="13">
        <v>0.45377314814814818</v>
      </c>
      <c r="S94" s="13">
        <v>0.45021990740740742</v>
      </c>
      <c r="T94" s="13">
        <v>9.2592592592588563E-4</v>
      </c>
      <c r="U94" s="11" t="s">
        <v>98</v>
      </c>
    </row>
    <row r="95" spans="1:21" x14ac:dyDescent="0.2">
      <c r="A95" s="11" t="s">
        <v>219</v>
      </c>
      <c r="B95" s="11" t="s">
        <v>245</v>
      </c>
      <c r="C95" s="9">
        <v>42192</v>
      </c>
      <c r="D95" s="10">
        <v>0.68541666666666667</v>
      </c>
      <c r="E95" s="11" t="s">
        <v>101</v>
      </c>
      <c r="F95" s="11">
        <v>6</v>
      </c>
      <c r="G95" s="11" t="s">
        <v>20</v>
      </c>
      <c r="H95" s="12">
        <v>165</v>
      </c>
      <c r="I95" s="12" t="s">
        <v>93</v>
      </c>
      <c r="J95" s="11">
        <v>7</v>
      </c>
      <c r="K95" s="11" t="s">
        <v>33</v>
      </c>
      <c r="L95" s="11" t="s">
        <v>35</v>
      </c>
      <c r="M95" s="11">
        <v>1</v>
      </c>
      <c r="N95" s="13">
        <v>0.26905092592592594</v>
      </c>
      <c r="O95" s="13">
        <v>0.27254629629629629</v>
      </c>
      <c r="P95" s="13">
        <v>3.4953703703703431E-3</v>
      </c>
      <c r="Q95" s="13">
        <v>0.27164351851851853</v>
      </c>
      <c r="R95" s="13">
        <v>0.27252314814814815</v>
      </c>
      <c r="S95" s="13">
        <v>0.27398148148148149</v>
      </c>
      <c r="T95" s="13">
        <v>2.5925925925925908E-3</v>
      </c>
      <c r="U95" s="11" t="s">
        <v>107</v>
      </c>
    </row>
    <row r="96" spans="1:21" ht="16" x14ac:dyDescent="0.2">
      <c r="A96" s="8" t="s">
        <v>220</v>
      </c>
      <c r="B96" s="8" t="s">
        <v>303</v>
      </c>
      <c r="C96" s="9">
        <v>42194</v>
      </c>
      <c r="D96" s="10">
        <v>0.54652777777777783</v>
      </c>
      <c r="E96" s="11" t="s">
        <v>108</v>
      </c>
      <c r="F96" s="11">
        <v>1</v>
      </c>
      <c r="G96" s="11" t="s">
        <v>20</v>
      </c>
      <c r="H96" s="12" t="s">
        <v>109</v>
      </c>
      <c r="I96" s="12" t="s">
        <v>110</v>
      </c>
      <c r="J96" s="11">
        <v>3</v>
      </c>
      <c r="K96" s="11" t="s">
        <v>22</v>
      </c>
      <c r="L96" s="11" t="s">
        <v>23</v>
      </c>
      <c r="M96" s="11">
        <v>0</v>
      </c>
      <c r="N96" s="13">
        <v>0.54811342592592593</v>
      </c>
      <c r="O96" s="13">
        <v>0.55138888888888882</v>
      </c>
      <c r="P96" s="13">
        <f t="shared" ref="P96:P106" si="1">O96-N96</f>
        <v>3.2754629629628829E-3</v>
      </c>
      <c r="Q96" s="40">
        <v>0</v>
      </c>
      <c r="T96" s="16"/>
    </row>
    <row r="97" spans="1:21" ht="16" x14ac:dyDescent="0.2">
      <c r="A97" s="8" t="s">
        <v>220</v>
      </c>
      <c r="B97" s="8" t="s">
        <v>303</v>
      </c>
      <c r="C97" s="9">
        <v>42194</v>
      </c>
      <c r="D97" s="10">
        <v>0.62847222222222221</v>
      </c>
      <c r="E97" s="11" t="s">
        <v>111</v>
      </c>
      <c r="F97" s="11">
        <v>2</v>
      </c>
      <c r="G97" s="11" t="s">
        <v>20</v>
      </c>
      <c r="H97" s="12" t="s">
        <v>66</v>
      </c>
      <c r="I97" s="12" t="s">
        <v>112</v>
      </c>
      <c r="J97" s="11">
        <v>4</v>
      </c>
      <c r="K97" s="11" t="s">
        <v>22</v>
      </c>
      <c r="L97" s="11" t="s">
        <v>23</v>
      </c>
      <c r="M97" s="11">
        <v>0</v>
      </c>
      <c r="N97" s="13">
        <v>0.42173611111111109</v>
      </c>
      <c r="O97" s="13">
        <v>0.42508101851851854</v>
      </c>
      <c r="P97" s="13">
        <f t="shared" si="1"/>
        <v>3.3449074074074492E-3</v>
      </c>
      <c r="Q97" s="40">
        <v>0</v>
      </c>
      <c r="T97" s="16"/>
      <c r="U97" s="11" t="s">
        <v>113</v>
      </c>
    </row>
    <row r="98" spans="1:21" ht="16" x14ac:dyDescent="0.2">
      <c r="A98" s="8" t="s">
        <v>220</v>
      </c>
      <c r="B98" s="8" t="s">
        <v>303</v>
      </c>
      <c r="C98" s="9">
        <v>42194</v>
      </c>
      <c r="D98" s="10">
        <v>0.55277777777777781</v>
      </c>
      <c r="E98" s="11" t="s">
        <v>114</v>
      </c>
      <c r="F98" s="11">
        <v>3</v>
      </c>
      <c r="G98" s="11" t="s">
        <v>20</v>
      </c>
      <c r="H98" s="12" t="s">
        <v>109</v>
      </c>
      <c r="I98" s="12" t="s">
        <v>110</v>
      </c>
      <c r="J98" s="11">
        <v>3</v>
      </c>
      <c r="K98" s="11" t="s">
        <v>22</v>
      </c>
      <c r="L98" s="11" t="s">
        <v>23</v>
      </c>
      <c r="M98" s="11">
        <v>0</v>
      </c>
      <c r="N98" s="13">
        <v>0.26121527777777781</v>
      </c>
      <c r="O98" s="13">
        <v>0.26417824074074076</v>
      </c>
      <c r="P98" s="13">
        <f t="shared" si="1"/>
        <v>2.962962962962945E-3</v>
      </c>
      <c r="Q98" s="40">
        <v>0</v>
      </c>
      <c r="T98" s="16"/>
    </row>
    <row r="99" spans="1:21" ht="16" x14ac:dyDescent="0.2">
      <c r="A99" s="8" t="s">
        <v>220</v>
      </c>
      <c r="B99" s="8" t="s">
        <v>303</v>
      </c>
      <c r="C99" s="9">
        <v>42194</v>
      </c>
      <c r="D99" s="10">
        <v>0.63472222222222219</v>
      </c>
      <c r="E99" s="11" t="s">
        <v>115</v>
      </c>
      <c r="F99" s="11">
        <v>4</v>
      </c>
      <c r="G99" s="11" t="s">
        <v>20</v>
      </c>
      <c r="H99" s="12" t="s">
        <v>66</v>
      </c>
      <c r="I99" s="12" t="s">
        <v>112</v>
      </c>
      <c r="J99" s="11">
        <v>4</v>
      </c>
      <c r="K99" s="11" t="s">
        <v>22</v>
      </c>
      <c r="L99" s="11" t="s">
        <v>28</v>
      </c>
      <c r="M99" s="11">
        <v>0</v>
      </c>
      <c r="N99" s="13">
        <v>3.3599537037037039E-2</v>
      </c>
      <c r="O99" s="13">
        <v>3.6932870370370366E-2</v>
      </c>
      <c r="P99" s="13">
        <f t="shared" si="1"/>
        <v>3.333333333333327E-3</v>
      </c>
      <c r="Q99" s="40">
        <v>0</v>
      </c>
      <c r="T99" s="16"/>
      <c r="U99" s="11" t="s">
        <v>116</v>
      </c>
    </row>
    <row r="100" spans="1:21" ht="16" x14ac:dyDescent="0.2">
      <c r="A100" s="8" t="s">
        <v>220</v>
      </c>
      <c r="B100" s="8" t="s">
        <v>303</v>
      </c>
      <c r="C100" s="9">
        <v>42194</v>
      </c>
      <c r="D100" s="10">
        <v>0.56111111111111112</v>
      </c>
      <c r="E100" s="11" t="s">
        <v>114</v>
      </c>
      <c r="F100" s="11">
        <v>5</v>
      </c>
      <c r="G100" s="11" t="s">
        <v>20</v>
      </c>
      <c r="H100" s="12" t="s">
        <v>109</v>
      </c>
      <c r="I100" s="12" t="s">
        <v>110</v>
      </c>
      <c r="J100" s="11">
        <v>3</v>
      </c>
      <c r="K100" s="11" t="s">
        <v>22</v>
      </c>
      <c r="L100" s="11" t="s">
        <v>23</v>
      </c>
      <c r="M100" s="11">
        <v>0</v>
      </c>
      <c r="N100" s="13">
        <v>0.70851851851851855</v>
      </c>
      <c r="O100" s="13">
        <v>0.71135416666666673</v>
      </c>
      <c r="P100" s="13">
        <f t="shared" si="1"/>
        <v>2.8356481481481843E-3</v>
      </c>
      <c r="Q100" s="40">
        <v>0</v>
      </c>
      <c r="T100" s="16"/>
    </row>
    <row r="101" spans="1:21" ht="16" x14ac:dyDescent="0.2">
      <c r="A101" s="8" t="s">
        <v>220</v>
      </c>
      <c r="B101" s="8" t="s">
        <v>303</v>
      </c>
      <c r="C101" s="9">
        <v>42194</v>
      </c>
      <c r="D101" s="10">
        <v>0.64166666666666672</v>
      </c>
      <c r="E101" s="11" t="s">
        <v>115</v>
      </c>
      <c r="F101" s="11">
        <v>6</v>
      </c>
      <c r="G101" s="11" t="s">
        <v>20</v>
      </c>
      <c r="H101" s="12" t="s">
        <v>66</v>
      </c>
      <c r="I101" s="12" t="s">
        <v>112</v>
      </c>
      <c r="J101" s="11">
        <v>4</v>
      </c>
      <c r="K101" s="11" t="s">
        <v>22</v>
      </c>
      <c r="L101" s="11" t="s">
        <v>23</v>
      </c>
      <c r="M101" s="11">
        <v>0</v>
      </c>
      <c r="N101" s="13">
        <v>0.44394675925925925</v>
      </c>
      <c r="O101" s="13">
        <v>0.44671296296296298</v>
      </c>
      <c r="P101" s="13">
        <f t="shared" si="1"/>
        <v>2.766203703703729E-3</v>
      </c>
      <c r="Q101" s="40">
        <v>0</v>
      </c>
      <c r="T101" s="16"/>
    </row>
    <row r="102" spans="1:21" x14ac:dyDescent="0.2">
      <c r="A102" s="8" t="s">
        <v>220</v>
      </c>
      <c r="B102" s="8" t="s">
        <v>303</v>
      </c>
      <c r="C102" s="9">
        <v>42194</v>
      </c>
      <c r="D102" s="10">
        <v>0.62291666666666667</v>
      </c>
      <c r="E102" s="11" t="s">
        <v>111</v>
      </c>
      <c r="F102" s="11">
        <v>1</v>
      </c>
      <c r="G102" s="11" t="s">
        <v>20</v>
      </c>
      <c r="H102" s="12" t="s">
        <v>66</v>
      </c>
      <c r="I102" s="12" t="s">
        <v>112</v>
      </c>
      <c r="J102" s="11">
        <v>4</v>
      </c>
      <c r="K102" s="11" t="s">
        <v>33</v>
      </c>
      <c r="L102" s="11" t="s">
        <v>35</v>
      </c>
      <c r="M102" s="11">
        <v>1</v>
      </c>
      <c r="N102" s="13">
        <v>3.2708333333333332E-2</v>
      </c>
      <c r="O102" s="13">
        <v>3.6249999999999998E-2</v>
      </c>
      <c r="P102" s="13">
        <f t="shared" si="1"/>
        <v>3.5416666666666652E-3</v>
      </c>
      <c r="Q102" s="13">
        <v>3.560185185185185E-2</v>
      </c>
      <c r="R102" s="13">
        <v>3.6284722222222225E-2</v>
      </c>
      <c r="T102" s="16">
        <f>Q102-N102</f>
        <v>2.8935185185185175E-3</v>
      </c>
    </row>
    <row r="103" spans="1:21" ht="16" x14ac:dyDescent="0.2">
      <c r="A103" s="8" t="s">
        <v>220</v>
      </c>
      <c r="B103" s="8" t="s">
        <v>303</v>
      </c>
      <c r="C103" s="9">
        <v>42194</v>
      </c>
      <c r="D103" s="10">
        <v>0.5493055555555556</v>
      </c>
      <c r="E103" s="11" t="s">
        <v>108</v>
      </c>
      <c r="F103" s="11">
        <v>2</v>
      </c>
      <c r="G103" s="11" t="s">
        <v>20</v>
      </c>
      <c r="H103" s="12" t="s">
        <v>109</v>
      </c>
      <c r="I103" s="12" t="s">
        <v>110</v>
      </c>
      <c r="J103" s="11">
        <v>3</v>
      </c>
      <c r="K103" s="11" t="s">
        <v>33</v>
      </c>
      <c r="L103" s="11" t="s">
        <v>23</v>
      </c>
      <c r="M103" s="11">
        <v>0</v>
      </c>
      <c r="N103" s="13">
        <v>0.72181712962962974</v>
      </c>
      <c r="O103" s="13">
        <v>0.72608796296296296</v>
      </c>
      <c r="P103" s="13">
        <f t="shared" si="1"/>
        <v>4.2708333333332238E-3</v>
      </c>
      <c r="Q103" s="40">
        <v>0</v>
      </c>
      <c r="T103" s="16"/>
      <c r="U103" s="11" t="s">
        <v>117</v>
      </c>
    </row>
    <row r="104" spans="1:21" x14ac:dyDescent="0.2">
      <c r="A104" s="8" t="s">
        <v>220</v>
      </c>
      <c r="B104" s="8" t="s">
        <v>303</v>
      </c>
      <c r="C104" s="9">
        <v>42194</v>
      </c>
      <c r="D104" s="10">
        <v>0.55694444444444446</v>
      </c>
      <c r="E104" s="11" t="s">
        <v>114</v>
      </c>
      <c r="F104" s="11">
        <v>4</v>
      </c>
      <c r="G104" s="11" t="s">
        <v>20</v>
      </c>
      <c r="H104" s="12" t="s">
        <v>109</v>
      </c>
      <c r="I104" s="12" t="s">
        <v>110</v>
      </c>
      <c r="J104" s="11">
        <v>3</v>
      </c>
      <c r="K104" s="11" t="s">
        <v>33</v>
      </c>
      <c r="L104" s="11" t="s">
        <v>34</v>
      </c>
      <c r="M104" s="11">
        <v>0</v>
      </c>
      <c r="N104" s="13">
        <v>0.44722222222222219</v>
      </c>
      <c r="O104" s="13">
        <v>0.45209490740740743</v>
      </c>
      <c r="P104" s="13">
        <f t="shared" si="1"/>
        <v>4.8726851851852437E-3</v>
      </c>
      <c r="Q104" s="13">
        <v>0.45103009259259258</v>
      </c>
      <c r="T104" s="16"/>
      <c r="U104" s="11" t="s">
        <v>118</v>
      </c>
    </row>
    <row r="105" spans="1:21" x14ac:dyDescent="0.2">
      <c r="A105" s="8" t="s">
        <v>220</v>
      </c>
      <c r="B105" s="8" t="s">
        <v>303</v>
      </c>
      <c r="C105" s="9">
        <v>42194</v>
      </c>
      <c r="D105" s="10">
        <v>0.6381944444444444</v>
      </c>
      <c r="E105" s="11" t="s">
        <v>115</v>
      </c>
      <c r="F105" s="11">
        <v>5</v>
      </c>
      <c r="G105" s="11" t="s">
        <v>20</v>
      </c>
      <c r="H105" s="12" t="s">
        <v>66</v>
      </c>
      <c r="I105" s="12" t="s">
        <v>112</v>
      </c>
      <c r="J105" s="11">
        <v>4</v>
      </c>
      <c r="K105" s="11" t="s">
        <v>33</v>
      </c>
      <c r="L105" s="11" t="s">
        <v>35</v>
      </c>
      <c r="M105" s="11">
        <v>1</v>
      </c>
      <c r="N105" s="13">
        <v>0.20633101851851854</v>
      </c>
      <c r="O105" s="13">
        <v>0.21057870370370371</v>
      </c>
      <c r="P105" s="13">
        <f t="shared" si="1"/>
        <v>4.2476851851851738E-3</v>
      </c>
      <c r="Q105" s="13">
        <v>0.20975694444444445</v>
      </c>
      <c r="T105" s="16">
        <f>Q105-N105</f>
        <v>3.4259259259259156E-3</v>
      </c>
      <c r="U105" s="11" t="s">
        <v>119</v>
      </c>
    </row>
    <row r="106" spans="1:21" x14ac:dyDescent="0.2">
      <c r="A106" s="8" t="s">
        <v>220</v>
      </c>
      <c r="B106" s="8" t="s">
        <v>303</v>
      </c>
      <c r="C106" s="9">
        <v>42194</v>
      </c>
      <c r="D106" s="10">
        <v>0.56319444444444444</v>
      </c>
      <c r="E106" s="11" t="s">
        <v>120</v>
      </c>
      <c r="F106" s="11">
        <v>6</v>
      </c>
      <c r="G106" s="11" t="s">
        <v>20</v>
      </c>
      <c r="H106" s="12" t="s">
        <v>109</v>
      </c>
      <c r="I106" s="12" t="s">
        <v>110</v>
      </c>
      <c r="J106" s="11">
        <v>3</v>
      </c>
      <c r="K106" s="11" t="s">
        <v>33</v>
      </c>
      <c r="L106" s="11" t="s">
        <v>35</v>
      </c>
      <c r="M106" s="11">
        <v>1</v>
      </c>
      <c r="N106" s="13">
        <v>8.7500000000000008E-2</v>
      </c>
      <c r="O106" s="13">
        <v>9.1724537037037035E-2</v>
      </c>
      <c r="P106" s="13">
        <f t="shared" si="1"/>
        <v>4.2245370370370267E-3</v>
      </c>
      <c r="Q106" s="13">
        <v>9.1863425925925932E-2</v>
      </c>
      <c r="R106" s="13">
        <v>9.3356481481481471E-2</v>
      </c>
      <c r="T106" s="16">
        <f>Q106-N106</f>
        <v>4.3634259259259234E-3</v>
      </c>
    </row>
    <row r="107" spans="1:21" ht="16" x14ac:dyDescent="0.2">
      <c r="A107" s="8" t="s">
        <v>220</v>
      </c>
      <c r="B107" s="8" t="s">
        <v>303</v>
      </c>
      <c r="C107" s="48">
        <v>42194</v>
      </c>
      <c r="D107" s="37">
        <v>0.63124999999999998</v>
      </c>
      <c r="E107" s="36" t="s">
        <v>111</v>
      </c>
      <c r="F107" s="36">
        <v>3</v>
      </c>
      <c r="G107" s="11" t="s">
        <v>20</v>
      </c>
      <c r="H107" s="38" t="s">
        <v>66</v>
      </c>
      <c r="I107" s="38" t="s">
        <v>112</v>
      </c>
      <c r="J107" s="36">
        <v>4</v>
      </c>
      <c r="K107" s="36"/>
      <c r="L107" s="36"/>
      <c r="M107" s="36"/>
      <c r="N107" s="36"/>
      <c r="O107" s="36"/>
      <c r="P107" s="36"/>
      <c r="Q107" s="36"/>
      <c r="R107" s="36"/>
      <c r="S107" s="36"/>
      <c r="T107" s="39"/>
      <c r="U107" s="36" t="s">
        <v>121</v>
      </c>
    </row>
    <row r="108" spans="1:21" x14ac:dyDescent="0.2">
      <c r="A108" s="8" t="s">
        <v>220</v>
      </c>
      <c r="B108" s="8" t="s">
        <v>250</v>
      </c>
      <c r="C108" s="9">
        <v>42202</v>
      </c>
      <c r="D108" s="10">
        <v>0.53194444444444444</v>
      </c>
      <c r="E108" s="11" t="s">
        <v>122</v>
      </c>
      <c r="F108" s="11">
        <v>2</v>
      </c>
      <c r="G108" s="11" t="s">
        <v>20</v>
      </c>
      <c r="H108" s="12" t="s">
        <v>123</v>
      </c>
      <c r="I108" s="12" t="s">
        <v>124</v>
      </c>
      <c r="J108" s="11">
        <v>1</v>
      </c>
      <c r="K108" s="11" t="s">
        <v>22</v>
      </c>
      <c r="L108" s="11" t="s">
        <v>23</v>
      </c>
      <c r="M108" s="11">
        <v>0</v>
      </c>
      <c r="N108" s="13">
        <v>0.24266203703703704</v>
      </c>
      <c r="O108" s="13">
        <v>0.24756944444444443</v>
      </c>
      <c r="P108" s="13">
        <f t="shared" ref="P108:P122" si="2">O108-N108</f>
        <v>4.9074074074073881E-3</v>
      </c>
    </row>
    <row r="109" spans="1:21" x14ac:dyDescent="0.2">
      <c r="A109" s="8" t="s">
        <v>220</v>
      </c>
      <c r="B109" s="8" t="s">
        <v>250</v>
      </c>
      <c r="C109" s="9">
        <v>42202</v>
      </c>
      <c r="D109" s="10">
        <v>0.60625000000000007</v>
      </c>
      <c r="E109" s="11" t="s">
        <v>125</v>
      </c>
      <c r="F109" s="11">
        <v>2</v>
      </c>
      <c r="G109" s="11" t="s">
        <v>20</v>
      </c>
      <c r="H109" s="12">
        <v>75</v>
      </c>
      <c r="I109" s="12" t="s">
        <v>124</v>
      </c>
      <c r="J109" s="11">
        <v>2</v>
      </c>
      <c r="K109" s="11" t="s">
        <v>22</v>
      </c>
      <c r="L109" s="11" t="s">
        <v>23</v>
      </c>
      <c r="M109" s="11">
        <v>0</v>
      </c>
      <c r="N109" s="13">
        <v>0.30975694444444446</v>
      </c>
      <c r="O109" s="13">
        <v>0.31319444444444444</v>
      </c>
      <c r="P109" s="13">
        <f t="shared" si="2"/>
        <v>3.4374999999999822E-3</v>
      </c>
      <c r="U109" s="11" t="s">
        <v>126</v>
      </c>
    </row>
    <row r="110" spans="1:21" x14ac:dyDescent="0.2">
      <c r="A110" s="8" t="s">
        <v>220</v>
      </c>
      <c r="B110" s="8" t="s">
        <v>250</v>
      </c>
      <c r="C110" s="9">
        <v>42214</v>
      </c>
      <c r="D110" s="10">
        <v>0.63124999999999998</v>
      </c>
      <c r="E110" s="11" t="s">
        <v>127</v>
      </c>
      <c r="F110" s="11">
        <v>2</v>
      </c>
      <c r="G110" s="11" t="s">
        <v>20</v>
      </c>
      <c r="H110" s="12" t="s">
        <v>128</v>
      </c>
      <c r="I110" s="12">
        <v>109</v>
      </c>
      <c r="J110" s="11">
        <v>3</v>
      </c>
      <c r="K110" s="11" t="s">
        <v>22</v>
      </c>
      <c r="L110" s="11" t="s">
        <v>23</v>
      </c>
      <c r="M110" s="11">
        <v>0</v>
      </c>
      <c r="N110" s="13">
        <v>1.2962962962962963E-2</v>
      </c>
      <c r="O110" s="13">
        <v>1.6712962962962961E-2</v>
      </c>
      <c r="P110" s="13">
        <f t="shared" si="2"/>
        <v>3.7499999999999981E-3</v>
      </c>
    </row>
    <row r="111" spans="1:21" x14ac:dyDescent="0.2">
      <c r="A111" s="8" t="s">
        <v>220</v>
      </c>
      <c r="B111" s="8" t="s">
        <v>250</v>
      </c>
      <c r="C111" s="9">
        <v>42202</v>
      </c>
      <c r="D111" s="10">
        <v>0.53888888888888886</v>
      </c>
      <c r="E111" s="11" t="s">
        <v>122</v>
      </c>
      <c r="F111" s="11">
        <v>4</v>
      </c>
      <c r="G111" s="11" t="s">
        <v>20</v>
      </c>
      <c r="H111" s="12" t="s">
        <v>123</v>
      </c>
      <c r="I111" s="12" t="s">
        <v>124</v>
      </c>
      <c r="J111" s="11">
        <v>1</v>
      </c>
      <c r="K111" s="11" t="s">
        <v>22</v>
      </c>
      <c r="L111" s="11" t="s">
        <v>23</v>
      </c>
      <c r="M111" s="11">
        <v>0</v>
      </c>
      <c r="N111" s="13">
        <v>0.66717592592592589</v>
      </c>
      <c r="O111" s="13">
        <v>0.67171296296296301</v>
      </c>
      <c r="P111" s="13">
        <f t="shared" si="2"/>
        <v>4.5370370370371171E-3</v>
      </c>
    </row>
    <row r="112" spans="1:21" x14ac:dyDescent="0.2">
      <c r="A112" s="8" t="s">
        <v>220</v>
      </c>
      <c r="B112" s="8" t="s">
        <v>250</v>
      </c>
      <c r="C112" s="9">
        <v>42202</v>
      </c>
      <c r="D112" s="10">
        <v>0.62291666666666667</v>
      </c>
      <c r="E112" s="11" t="s">
        <v>129</v>
      </c>
      <c r="F112" s="11">
        <v>4</v>
      </c>
      <c r="G112" s="11" t="s">
        <v>20</v>
      </c>
      <c r="H112" s="12">
        <v>75</v>
      </c>
      <c r="I112" s="12" t="s">
        <v>124</v>
      </c>
      <c r="J112" s="11">
        <v>2</v>
      </c>
      <c r="K112" s="11" t="s">
        <v>22</v>
      </c>
      <c r="L112" s="11" t="s">
        <v>23</v>
      </c>
      <c r="M112" s="11">
        <v>0</v>
      </c>
      <c r="N112" s="13">
        <v>0.5927662037037037</v>
      </c>
      <c r="O112" s="13">
        <v>0.5962615740740741</v>
      </c>
      <c r="P112" s="13">
        <f t="shared" si="2"/>
        <v>3.4953703703703987E-3</v>
      </c>
    </row>
    <row r="113" spans="1:21" x14ac:dyDescent="0.2">
      <c r="A113" s="8" t="s">
        <v>220</v>
      </c>
      <c r="B113" s="8" t="s">
        <v>250</v>
      </c>
      <c r="C113" s="9">
        <v>42214</v>
      </c>
      <c r="D113" s="10">
        <v>0.63472222222222219</v>
      </c>
      <c r="E113" s="11" t="s">
        <v>127</v>
      </c>
      <c r="F113" s="11">
        <v>4</v>
      </c>
      <c r="G113" s="11" t="s">
        <v>20</v>
      </c>
      <c r="H113" s="12" t="s">
        <v>128</v>
      </c>
      <c r="I113" s="12">
        <v>109</v>
      </c>
      <c r="J113" s="11">
        <v>3</v>
      </c>
      <c r="K113" s="11" t="s">
        <v>22</v>
      </c>
      <c r="L113" s="11" t="s">
        <v>23</v>
      </c>
      <c r="M113" s="11">
        <v>0</v>
      </c>
      <c r="N113" s="13">
        <v>0.22017361111111111</v>
      </c>
      <c r="O113" s="13">
        <v>0.22380787037037039</v>
      </c>
      <c r="P113" s="13">
        <f t="shared" si="2"/>
        <v>3.6342592592592815E-3</v>
      </c>
      <c r="U113" s="11" t="s">
        <v>130</v>
      </c>
    </row>
    <row r="114" spans="1:21" x14ac:dyDescent="0.2">
      <c r="A114" s="8" t="s">
        <v>220</v>
      </c>
      <c r="B114" s="8" t="s">
        <v>250</v>
      </c>
      <c r="C114" s="9">
        <v>42202</v>
      </c>
      <c r="D114" s="10" t="s">
        <v>124</v>
      </c>
      <c r="E114" s="11" t="s">
        <v>131</v>
      </c>
      <c r="F114" s="11">
        <v>6</v>
      </c>
      <c r="G114" s="11" t="s">
        <v>20</v>
      </c>
      <c r="H114" s="12"/>
      <c r="I114" s="12"/>
      <c r="J114" s="11">
        <v>2</v>
      </c>
      <c r="K114" s="11" t="s">
        <v>22</v>
      </c>
      <c r="L114" s="11" t="s">
        <v>23</v>
      </c>
      <c r="M114" s="11">
        <v>0</v>
      </c>
      <c r="N114" s="13">
        <v>0.10818287037037037</v>
      </c>
      <c r="O114" s="13">
        <v>0.11116898148148148</v>
      </c>
      <c r="P114" s="13">
        <f t="shared" si="2"/>
        <v>2.9861111111111061E-3</v>
      </c>
    </row>
    <row r="115" spans="1:21" x14ac:dyDescent="0.2">
      <c r="A115" s="8" t="s">
        <v>220</v>
      </c>
      <c r="B115" s="8" t="s">
        <v>250</v>
      </c>
      <c r="C115" s="9">
        <v>42214</v>
      </c>
      <c r="D115" s="10">
        <v>0.63958333333333328</v>
      </c>
      <c r="E115" s="11" t="s">
        <v>127</v>
      </c>
      <c r="F115" s="11">
        <v>6</v>
      </c>
      <c r="G115" s="11" t="s">
        <v>20</v>
      </c>
      <c r="H115" s="12" t="s">
        <v>128</v>
      </c>
      <c r="I115" s="12">
        <v>109</v>
      </c>
      <c r="J115" s="11">
        <v>3</v>
      </c>
      <c r="K115" s="11" t="s">
        <v>22</v>
      </c>
      <c r="L115" s="11" t="s">
        <v>23</v>
      </c>
      <c r="M115" s="11">
        <v>0</v>
      </c>
      <c r="N115" s="13">
        <v>0.52511574074074074</v>
      </c>
      <c r="O115" s="13">
        <v>0.52924768518518517</v>
      </c>
      <c r="P115" s="13">
        <f t="shared" si="2"/>
        <v>4.1319444444444242E-3</v>
      </c>
    </row>
    <row r="116" spans="1:21" x14ac:dyDescent="0.2">
      <c r="A116" s="8" t="s">
        <v>220</v>
      </c>
      <c r="B116" s="8" t="s">
        <v>250</v>
      </c>
      <c r="C116" s="9">
        <v>42202</v>
      </c>
      <c r="D116" s="10">
        <v>0.52777777777777779</v>
      </c>
      <c r="E116" s="11" t="s">
        <v>122</v>
      </c>
      <c r="F116" s="11">
        <v>1</v>
      </c>
      <c r="G116" s="11" t="s">
        <v>20</v>
      </c>
      <c r="H116" s="12" t="s">
        <v>123</v>
      </c>
      <c r="I116" s="12" t="s">
        <v>124</v>
      </c>
      <c r="J116" s="11">
        <v>1</v>
      </c>
      <c r="K116" s="11" t="s">
        <v>33</v>
      </c>
      <c r="L116" s="11" t="s">
        <v>104</v>
      </c>
      <c r="M116" s="11">
        <v>1</v>
      </c>
      <c r="N116" s="13">
        <v>1.3530092592592594E-2</v>
      </c>
      <c r="O116" s="13">
        <v>1.9780092592592592E-2</v>
      </c>
      <c r="P116" s="13">
        <f t="shared" si="2"/>
        <v>6.2499999999999986E-3</v>
      </c>
      <c r="U116" s="11" t="s">
        <v>132</v>
      </c>
    </row>
    <row r="117" spans="1:21" ht="16" x14ac:dyDescent="0.2">
      <c r="A117" s="8" t="s">
        <v>220</v>
      </c>
      <c r="B117" s="8" t="s">
        <v>250</v>
      </c>
      <c r="C117" s="48">
        <v>42202</v>
      </c>
      <c r="D117" s="37">
        <v>0.6020833333333333</v>
      </c>
      <c r="E117" s="36" t="s">
        <v>125</v>
      </c>
      <c r="F117" s="36">
        <v>1</v>
      </c>
      <c r="G117" s="11" t="s">
        <v>20</v>
      </c>
      <c r="H117" s="38">
        <v>75</v>
      </c>
      <c r="I117" s="38" t="s">
        <v>124</v>
      </c>
      <c r="J117" s="36">
        <v>2</v>
      </c>
      <c r="K117" s="36" t="s">
        <v>33</v>
      </c>
      <c r="L117" s="36" t="s">
        <v>133</v>
      </c>
      <c r="M117" s="36">
        <v>1</v>
      </c>
      <c r="N117" s="49">
        <v>1.7708333333333333E-2</v>
      </c>
      <c r="O117" s="49">
        <v>2.476851851851852E-2</v>
      </c>
      <c r="P117" s="49">
        <f t="shared" si="2"/>
        <v>7.0601851851851867E-3</v>
      </c>
      <c r="Q117" s="36"/>
      <c r="R117" s="36"/>
      <c r="S117" s="36"/>
      <c r="T117" s="36"/>
      <c r="U117" s="36" t="s">
        <v>134</v>
      </c>
    </row>
    <row r="118" spans="1:21" x14ac:dyDescent="0.2">
      <c r="A118" s="8" t="s">
        <v>220</v>
      </c>
      <c r="B118" s="8" t="s">
        <v>250</v>
      </c>
      <c r="C118" s="9">
        <v>42202</v>
      </c>
      <c r="D118" s="10">
        <v>0.53749999999999998</v>
      </c>
      <c r="E118" s="11" t="s">
        <v>122</v>
      </c>
      <c r="F118" s="11">
        <v>3</v>
      </c>
      <c r="G118" s="11" t="s">
        <v>20</v>
      </c>
      <c r="H118" s="12" t="s">
        <v>123</v>
      </c>
      <c r="I118" s="12" t="s">
        <v>124</v>
      </c>
      <c r="J118" s="11">
        <v>1</v>
      </c>
      <c r="K118" s="11" t="s">
        <v>33</v>
      </c>
      <c r="L118" s="11" t="s">
        <v>104</v>
      </c>
      <c r="M118" s="11">
        <v>1</v>
      </c>
      <c r="N118" s="13">
        <v>0.56887731481481485</v>
      </c>
      <c r="O118" s="13">
        <v>0.57589120370370372</v>
      </c>
      <c r="P118" s="13">
        <f t="shared" si="2"/>
        <v>7.0138888888888751E-3</v>
      </c>
      <c r="Q118" s="13">
        <v>0.5724421296296297</v>
      </c>
      <c r="R118" s="13">
        <v>0.57589120370370372</v>
      </c>
      <c r="T118" s="13">
        <f>Q118-N118</f>
        <v>3.564814814814854E-3</v>
      </c>
      <c r="U118" s="11" t="s">
        <v>135</v>
      </c>
    </row>
    <row r="119" spans="1:21" x14ac:dyDescent="0.2">
      <c r="A119" s="8" t="s">
        <v>220</v>
      </c>
      <c r="B119" s="8" t="s">
        <v>250</v>
      </c>
      <c r="C119" s="9">
        <v>42202</v>
      </c>
      <c r="D119" s="10">
        <v>0.62152777777777779</v>
      </c>
      <c r="E119" s="11" t="s">
        <v>129</v>
      </c>
      <c r="F119" s="11">
        <v>3</v>
      </c>
      <c r="G119" s="11" t="s">
        <v>20</v>
      </c>
      <c r="H119" s="12">
        <v>75</v>
      </c>
      <c r="I119" s="12" t="s">
        <v>124</v>
      </c>
      <c r="J119" s="11">
        <v>2</v>
      </c>
      <c r="K119" s="11" t="s">
        <v>33</v>
      </c>
      <c r="L119" s="11" t="s">
        <v>104</v>
      </c>
      <c r="M119" s="11">
        <v>1</v>
      </c>
      <c r="N119" s="13">
        <v>0.47126157407407404</v>
      </c>
      <c r="O119" s="13">
        <v>0.47931712962962963</v>
      </c>
      <c r="P119" s="13">
        <f t="shared" si="2"/>
        <v>8.0555555555555935E-3</v>
      </c>
      <c r="Q119" s="13">
        <v>0.4740625</v>
      </c>
      <c r="T119" s="13">
        <f>Q119-N119</f>
        <v>2.8009259259259567E-3</v>
      </c>
      <c r="U119" s="11" t="s">
        <v>136</v>
      </c>
    </row>
    <row r="120" spans="1:21" x14ac:dyDescent="0.2">
      <c r="A120" s="8" t="s">
        <v>220</v>
      </c>
      <c r="B120" s="8" t="s">
        <v>250</v>
      </c>
      <c r="C120" s="9">
        <v>42214</v>
      </c>
      <c r="D120" s="10">
        <v>0.63263888888888886</v>
      </c>
      <c r="E120" s="11" t="s">
        <v>127</v>
      </c>
      <c r="F120" s="11">
        <v>3</v>
      </c>
      <c r="G120" s="11" t="s">
        <v>20</v>
      </c>
      <c r="H120" s="12" t="s">
        <v>128</v>
      </c>
      <c r="I120" s="12">
        <v>109</v>
      </c>
      <c r="J120" s="11">
        <v>3</v>
      </c>
      <c r="K120" s="11" t="s">
        <v>33</v>
      </c>
      <c r="L120" s="11" t="s">
        <v>35</v>
      </c>
      <c r="M120" s="11">
        <v>1</v>
      </c>
      <c r="N120" s="13">
        <v>0.10924768518518518</v>
      </c>
      <c r="O120" s="13">
        <v>0.1141550925925926</v>
      </c>
      <c r="P120" s="13">
        <f t="shared" si="2"/>
        <v>4.9074074074074159E-3</v>
      </c>
      <c r="U120" s="11" t="s">
        <v>137</v>
      </c>
    </row>
    <row r="121" spans="1:21" x14ac:dyDescent="0.2">
      <c r="A121" s="8" t="s">
        <v>220</v>
      </c>
      <c r="B121" s="8" t="s">
        <v>250</v>
      </c>
      <c r="C121" s="9">
        <v>42202</v>
      </c>
      <c r="D121" s="10">
        <v>0.62430555555555556</v>
      </c>
      <c r="E121" s="11" t="s">
        <v>129</v>
      </c>
      <c r="F121" s="11">
        <v>5</v>
      </c>
      <c r="G121" s="11" t="s">
        <v>20</v>
      </c>
      <c r="H121" s="12">
        <v>75</v>
      </c>
      <c r="I121" s="12" t="s">
        <v>124</v>
      </c>
      <c r="J121" s="11">
        <v>2</v>
      </c>
      <c r="K121" s="11" t="s">
        <v>33</v>
      </c>
      <c r="L121" s="11" t="s">
        <v>34</v>
      </c>
      <c r="M121" s="11">
        <v>0</v>
      </c>
      <c r="N121" s="13">
        <v>0.66434027777777771</v>
      </c>
      <c r="O121" s="13">
        <v>0.67046296296296293</v>
      </c>
      <c r="P121" s="13">
        <f t="shared" si="2"/>
        <v>6.1226851851852171E-3</v>
      </c>
      <c r="U121" s="11" t="s">
        <v>138</v>
      </c>
    </row>
    <row r="122" spans="1:21" x14ac:dyDescent="0.2">
      <c r="A122" s="8" t="s">
        <v>220</v>
      </c>
      <c r="B122" s="8" t="s">
        <v>250</v>
      </c>
      <c r="C122" s="9">
        <v>42214</v>
      </c>
      <c r="D122" s="10">
        <v>0.63611111111111118</v>
      </c>
      <c r="E122" s="11" t="s">
        <v>127</v>
      </c>
      <c r="F122" s="11">
        <v>5</v>
      </c>
      <c r="G122" s="11" t="s">
        <v>20</v>
      </c>
      <c r="H122" s="12" t="s">
        <v>128</v>
      </c>
      <c r="I122" s="12">
        <v>109</v>
      </c>
      <c r="J122" s="11">
        <v>3</v>
      </c>
      <c r="K122" s="11" t="s">
        <v>33</v>
      </c>
      <c r="L122" s="11" t="s">
        <v>35</v>
      </c>
      <c r="M122" s="11">
        <v>1</v>
      </c>
      <c r="N122" s="13">
        <v>0.31328703703703703</v>
      </c>
      <c r="O122" s="13">
        <v>0.32043981481481482</v>
      </c>
      <c r="P122" s="13">
        <f t="shared" si="2"/>
        <v>7.1527777777777857E-3</v>
      </c>
      <c r="U122" s="11" t="s">
        <v>139</v>
      </c>
    </row>
    <row r="123" spans="1:21" ht="16" x14ac:dyDescent="0.2">
      <c r="A123" s="8" t="s">
        <v>220</v>
      </c>
      <c r="B123" s="8" t="s">
        <v>250</v>
      </c>
      <c r="C123" s="48">
        <v>42214</v>
      </c>
      <c r="D123" s="37">
        <v>0.6166666666666667</v>
      </c>
      <c r="E123" s="36" t="s">
        <v>140</v>
      </c>
      <c r="F123" s="36">
        <v>1</v>
      </c>
      <c r="G123" s="11" t="s">
        <v>20</v>
      </c>
      <c r="H123" s="38" t="s">
        <v>128</v>
      </c>
      <c r="I123" s="38">
        <v>109</v>
      </c>
      <c r="J123" s="36">
        <v>3</v>
      </c>
      <c r="K123" s="36"/>
      <c r="L123" s="36"/>
      <c r="M123" s="36"/>
      <c r="N123" s="49">
        <v>1.9895833333333331E-2</v>
      </c>
      <c r="O123" s="36"/>
      <c r="P123" s="36"/>
      <c r="Q123" s="36"/>
      <c r="R123" s="36"/>
      <c r="S123" s="36"/>
      <c r="T123" s="36"/>
      <c r="U123" s="36" t="s">
        <v>141</v>
      </c>
    </row>
    <row r="124" spans="1:21" ht="16" x14ac:dyDescent="0.2">
      <c r="A124" s="8" t="s">
        <v>220</v>
      </c>
      <c r="B124" s="8" t="s">
        <v>251</v>
      </c>
      <c r="C124" s="9">
        <v>42195</v>
      </c>
      <c r="D124" s="50">
        <v>0.52569444444444446</v>
      </c>
      <c r="F124" s="11">
        <v>1</v>
      </c>
      <c r="G124" s="11" t="s">
        <v>20</v>
      </c>
      <c r="H124" s="12">
        <v>100</v>
      </c>
      <c r="I124" s="12">
        <v>110</v>
      </c>
      <c r="J124" s="11">
        <v>1</v>
      </c>
      <c r="K124" s="11" t="s">
        <v>33</v>
      </c>
      <c r="L124" s="11" t="s">
        <v>35</v>
      </c>
      <c r="M124" s="11">
        <v>1</v>
      </c>
      <c r="U124" s="11" t="s">
        <v>143</v>
      </c>
    </row>
    <row r="125" spans="1:21" x14ac:dyDescent="0.2">
      <c r="A125" s="8" t="s">
        <v>220</v>
      </c>
      <c r="B125" s="8" t="s">
        <v>251</v>
      </c>
      <c r="C125" s="9">
        <v>42195</v>
      </c>
      <c r="D125" s="10">
        <v>0.68819444444444444</v>
      </c>
      <c r="E125" s="11" t="s">
        <v>144</v>
      </c>
      <c r="F125" s="11">
        <v>1</v>
      </c>
      <c r="G125" s="11" t="s">
        <v>20</v>
      </c>
      <c r="H125" s="12" t="s">
        <v>145</v>
      </c>
      <c r="I125" s="12" t="s">
        <v>66</v>
      </c>
      <c r="J125" s="11">
        <v>2</v>
      </c>
      <c r="K125" s="11" t="s">
        <v>22</v>
      </c>
      <c r="L125" s="11" t="s">
        <v>23</v>
      </c>
      <c r="M125" s="11">
        <v>0</v>
      </c>
      <c r="N125" s="13">
        <v>7.6851851851851847E-3</v>
      </c>
      <c r="O125" s="13">
        <v>1.0590277777777777E-2</v>
      </c>
      <c r="P125" s="16">
        <f>O125-N125</f>
        <v>2.9050925925925919E-3</v>
      </c>
    </row>
    <row r="126" spans="1:21" x14ac:dyDescent="0.2">
      <c r="A126" s="8" t="s">
        <v>220</v>
      </c>
      <c r="B126" s="8" t="s">
        <v>251</v>
      </c>
      <c r="C126" s="9">
        <v>42198</v>
      </c>
      <c r="D126" s="10"/>
      <c r="E126" s="11" t="s">
        <v>146</v>
      </c>
      <c r="F126" s="11">
        <v>1</v>
      </c>
      <c r="G126" s="11" t="s">
        <v>20</v>
      </c>
      <c r="H126" s="12" t="s">
        <v>110</v>
      </c>
      <c r="I126" s="12"/>
      <c r="J126" s="11">
        <v>4</v>
      </c>
      <c r="K126" s="11" t="s">
        <v>22</v>
      </c>
      <c r="L126" s="11" t="s">
        <v>23</v>
      </c>
      <c r="M126" s="11">
        <v>0</v>
      </c>
      <c r="N126" s="13">
        <v>3.2210648148148148E-2</v>
      </c>
      <c r="O126" s="13">
        <v>3.4872685185185187E-2</v>
      </c>
      <c r="P126" s="16">
        <f>O126-N126</f>
        <v>2.6620370370370391E-3</v>
      </c>
      <c r="Q126" s="13">
        <v>3.4027777777777775E-2</v>
      </c>
      <c r="S126" s="13">
        <v>3.4363425925925929E-2</v>
      </c>
      <c r="T126" s="13">
        <f>Q126-N126</f>
        <v>1.8171296296296269E-3</v>
      </c>
    </row>
    <row r="127" spans="1:21" x14ac:dyDescent="0.2">
      <c r="A127" s="8" t="s">
        <v>220</v>
      </c>
      <c r="B127" s="8" t="s">
        <v>251</v>
      </c>
      <c r="C127" s="9">
        <v>42198</v>
      </c>
      <c r="D127" s="10">
        <v>0.64722222222222225</v>
      </c>
      <c r="F127" s="11">
        <v>1</v>
      </c>
      <c r="G127" s="11" t="s">
        <v>20</v>
      </c>
      <c r="H127" s="12" t="s">
        <v>110</v>
      </c>
      <c r="I127" s="12"/>
      <c r="J127" s="11">
        <v>4</v>
      </c>
      <c r="K127" s="11" t="s">
        <v>22</v>
      </c>
      <c r="L127" s="11" t="s">
        <v>23</v>
      </c>
      <c r="M127" s="11">
        <v>0</v>
      </c>
      <c r="N127" s="13"/>
      <c r="O127" s="13"/>
      <c r="P127" s="16"/>
      <c r="Q127" s="13"/>
      <c r="S127" s="13"/>
      <c r="T127" s="13"/>
    </row>
    <row r="128" spans="1:21" ht="16" x14ac:dyDescent="0.2">
      <c r="A128" s="8" t="s">
        <v>220</v>
      </c>
      <c r="B128" s="8" t="s">
        <v>251</v>
      </c>
      <c r="C128" s="9">
        <v>42195</v>
      </c>
      <c r="D128" s="50">
        <v>0.52777777777777779</v>
      </c>
      <c r="E128" s="11" t="s">
        <v>147</v>
      </c>
      <c r="F128" s="11">
        <v>2</v>
      </c>
      <c r="G128" s="11" t="s">
        <v>20</v>
      </c>
      <c r="H128" s="12">
        <v>100</v>
      </c>
      <c r="I128" s="12">
        <v>110</v>
      </c>
      <c r="J128" s="11">
        <v>1</v>
      </c>
      <c r="K128" s="11" t="s">
        <v>22</v>
      </c>
      <c r="L128" s="11" t="s">
        <v>23</v>
      </c>
      <c r="M128" s="11">
        <v>0</v>
      </c>
      <c r="N128" s="13">
        <v>9.3124999999999999E-2</v>
      </c>
      <c r="O128" s="13">
        <v>9.599537037037037E-2</v>
      </c>
      <c r="P128" s="13">
        <f>O128-N128</f>
        <v>2.8703703703703703E-3</v>
      </c>
    </row>
    <row r="129" spans="1:21" x14ac:dyDescent="0.2">
      <c r="A129" s="8" t="s">
        <v>220</v>
      </c>
      <c r="B129" s="8" t="s">
        <v>251</v>
      </c>
      <c r="C129" s="9">
        <v>42198</v>
      </c>
      <c r="D129" s="10">
        <v>0.57638888888888895</v>
      </c>
      <c r="E129" s="11" t="s">
        <v>148</v>
      </c>
      <c r="F129" s="11">
        <v>2</v>
      </c>
      <c r="G129" s="11" t="s">
        <v>20</v>
      </c>
      <c r="H129" s="12">
        <v>115</v>
      </c>
      <c r="I129" s="12"/>
      <c r="J129" s="11">
        <v>3</v>
      </c>
      <c r="K129" s="11" t="s">
        <v>22</v>
      </c>
      <c r="L129" s="11" t="s">
        <v>23</v>
      </c>
      <c r="M129" s="11">
        <v>0</v>
      </c>
      <c r="N129" s="13">
        <v>3.7604166666666668E-2</v>
      </c>
      <c r="O129" s="13">
        <v>4.1226851851851855E-2</v>
      </c>
      <c r="P129" s="16">
        <f>O129-N129</f>
        <v>3.6226851851851871E-3</v>
      </c>
    </row>
    <row r="130" spans="1:21" x14ac:dyDescent="0.2">
      <c r="A130" s="8" t="s">
        <v>220</v>
      </c>
      <c r="B130" s="8" t="s">
        <v>251</v>
      </c>
      <c r="C130" s="9">
        <v>42195</v>
      </c>
      <c r="D130" s="10">
        <v>0.69930555555555562</v>
      </c>
      <c r="E130" s="11" t="s">
        <v>144</v>
      </c>
      <c r="F130" s="11">
        <v>3</v>
      </c>
      <c r="G130" s="11" t="s">
        <v>20</v>
      </c>
      <c r="H130" s="12" t="s">
        <v>145</v>
      </c>
      <c r="I130" s="12" t="s">
        <v>66</v>
      </c>
      <c r="J130" s="11">
        <v>2</v>
      </c>
      <c r="K130" s="11" t="s">
        <v>22</v>
      </c>
      <c r="L130" s="11" t="s">
        <v>23</v>
      </c>
      <c r="M130" s="11">
        <v>0</v>
      </c>
      <c r="N130" s="13">
        <v>0.48981481481481487</v>
      </c>
      <c r="O130" s="13">
        <v>0.49314814814814811</v>
      </c>
      <c r="P130" s="16">
        <f>O130-N130</f>
        <v>3.3333333333332438E-3</v>
      </c>
    </row>
    <row r="131" spans="1:21" x14ac:dyDescent="0.2">
      <c r="A131" s="8" t="s">
        <v>220</v>
      </c>
      <c r="B131" s="8" t="s">
        <v>251</v>
      </c>
      <c r="C131" s="9">
        <v>42198</v>
      </c>
      <c r="D131" s="10">
        <v>0.66111111111111109</v>
      </c>
      <c r="F131" s="11">
        <v>3</v>
      </c>
      <c r="G131" s="11" t="s">
        <v>20</v>
      </c>
      <c r="H131" s="12" t="s">
        <v>110</v>
      </c>
      <c r="I131" s="12"/>
      <c r="J131" s="11">
        <v>4</v>
      </c>
      <c r="K131" s="11" t="s">
        <v>22</v>
      </c>
      <c r="L131" s="11" t="s">
        <v>23</v>
      </c>
      <c r="M131" s="11">
        <v>0</v>
      </c>
    </row>
    <row r="132" spans="1:21" ht="16" x14ac:dyDescent="0.2">
      <c r="A132" s="8" t="s">
        <v>220</v>
      </c>
      <c r="B132" s="8" t="s">
        <v>251</v>
      </c>
      <c r="C132" s="9">
        <v>42195</v>
      </c>
      <c r="D132" s="50">
        <v>0.53402777777777777</v>
      </c>
      <c r="E132" s="11" t="s">
        <v>147</v>
      </c>
      <c r="F132" s="11">
        <v>4</v>
      </c>
      <c r="G132" s="11" t="s">
        <v>20</v>
      </c>
      <c r="H132" s="12">
        <v>100</v>
      </c>
      <c r="I132" s="12">
        <v>110</v>
      </c>
      <c r="J132" s="11">
        <v>1</v>
      </c>
      <c r="K132" s="11" t="s">
        <v>22</v>
      </c>
      <c r="L132" s="11" t="s">
        <v>23</v>
      </c>
      <c r="M132" s="11">
        <v>0</v>
      </c>
      <c r="N132" s="13">
        <v>0.50089120370370377</v>
      </c>
      <c r="O132" s="13">
        <v>0.5042592592592593</v>
      </c>
      <c r="P132" s="13">
        <f>O132-N132</f>
        <v>3.3680555555555269E-3</v>
      </c>
      <c r="T132" s="13"/>
    </row>
    <row r="133" spans="1:21" ht="16" x14ac:dyDescent="0.2">
      <c r="A133" s="8" t="s">
        <v>220</v>
      </c>
      <c r="B133" s="8" t="s">
        <v>251</v>
      </c>
      <c r="C133" s="48">
        <v>42198</v>
      </c>
      <c r="D133" s="37">
        <v>0.58263888888888882</v>
      </c>
      <c r="E133" s="36" t="s">
        <v>148</v>
      </c>
      <c r="F133" s="36">
        <v>4</v>
      </c>
      <c r="G133" s="11" t="s">
        <v>20</v>
      </c>
      <c r="H133" s="38">
        <v>115</v>
      </c>
      <c r="I133" s="38"/>
      <c r="J133" s="36">
        <v>3</v>
      </c>
      <c r="K133" s="36" t="s">
        <v>22</v>
      </c>
      <c r="L133" s="36"/>
      <c r="M133" s="36"/>
      <c r="N133" s="49">
        <v>0.6055787037037037</v>
      </c>
      <c r="O133" s="49">
        <v>0.60850694444444442</v>
      </c>
      <c r="P133" s="39">
        <f>O133-N133</f>
        <v>2.9282407407407174E-3</v>
      </c>
      <c r="Q133" s="49"/>
      <c r="R133" s="36"/>
      <c r="S133" s="49"/>
      <c r="T133" s="49"/>
      <c r="U133" s="36" t="s">
        <v>36</v>
      </c>
    </row>
    <row r="134" spans="1:21" x14ac:dyDescent="0.2">
      <c r="A134" s="8" t="s">
        <v>220</v>
      </c>
      <c r="B134" s="8" t="s">
        <v>251</v>
      </c>
      <c r="C134" s="9">
        <v>42198</v>
      </c>
      <c r="D134" s="10">
        <v>0.67013888888888884</v>
      </c>
      <c r="F134" s="11">
        <v>5</v>
      </c>
      <c r="G134" s="11" t="s">
        <v>20</v>
      </c>
      <c r="H134" s="12" t="s">
        <v>110</v>
      </c>
      <c r="I134" s="12"/>
      <c r="J134" s="11">
        <v>4</v>
      </c>
      <c r="K134" s="11" t="s">
        <v>22</v>
      </c>
      <c r="L134" s="11" t="s">
        <v>23</v>
      </c>
      <c r="M134" s="11">
        <v>0</v>
      </c>
    </row>
    <row r="135" spans="1:21" ht="16" x14ac:dyDescent="0.2">
      <c r="A135" s="8" t="s">
        <v>220</v>
      </c>
      <c r="B135" s="8" t="s">
        <v>251</v>
      </c>
      <c r="C135" s="9">
        <v>42195</v>
      </c>
      <c r="D135" s="50">
        <v>0.53819444444444442</v>
      </c>
      <c r="E135" s="11" t="s">
        <v>149</v>
      </c>
      <c r="F135" s="11">
        <v>6</v>
      </c>
      <c r="G135" s="11" t="s">
        <v>20</v>
      </c>
      <c r="H135" s="12">
        <v>100</v>
      </c>
      <c r="I135" s="12">
        <v>110</v>
      </c>
      <c r="J135" s="11">
        <v>1</v>
      </c>
      <c r="K135" s="11" t="s">
        <v>22</v>
      </c>
      <c r="L135" s="11" t="s">
        <v>23</v>
      </c>
      <c r="M135" s="11">
        <v>0</v>
      </c>
      <c r="N135" s="13">
        <v>0.46189814814814811</v>
      </c>
      <c r="O135" s="13">
        <v>0.46475694444444443</v>
      </c>
      <c r="P135" s="13">
        <f>O135-N135</f>
        <v>2.8587962962963176E-3</v>
      </c>
    </row>
    <row r="136" spans="1:21" x14ac:dyDescent="0.2">
      <c r="A136" s="8" t="s">
        <v>220</v>
      </c>
      <c r="B136" s="8" t="s">
        <v>251</v>
      </c>
      <c r="C136" s="9">
        <v>42195</v>
      </c>
      <c r="D136" s="10">
        <v>0.70972222222222225</v>
      </c>
      <c r="E136" s="11" t="s">
        <v>149</v>
      </c>
      <c r="F136" s="11">
        <v>6</v>
      </c>
      <c r="G136" s="11" t="s">
        <v>20</v>
      </c>
      <c r="H136" s="12" t="s">
        <v>145</v>
      </c>
      <c r="I136" s="12" t="s">
        <v>66</v>
      </c>
      <c r="J136" s="11">
        <v>2</v>
      </c>
      <c r="K136" s="11" t="s">
        <v>22</v>
      </c>
      <c r="L136" s="11" t="s">
        <v>23</v>
      </c>
      <c r="M136" s="11">
        <v>0</v>
      </c>
      <c r="N136" s="13">
        <v>0.67803240740740733</v>
      </c>
      <c r="O136" s="13">
        <v>0.68143518518518509</v>
      </c>
      <c r="P136" s="16">
        <f>O136-N136</f>
        <v>3.4027777777777546E-3</v>
      </c>
    </row>
    <row r="137" spans="1:21" x14ac:dyDescent="0.2">
      <c r="A137" s="8" t="s">
        <v>220</v>
      </c>
      <c r="B137" s="8" t="s">
        <v>251</v>
      </c>
      <c r="C137" s="9">
        <v>42198</v>
      </c>
      <c r="D137" s="10">
        <v>0.57222222222222219</v>
      </c>
      <c r="E137" s="11" t="s">
        <v>150</v>
      </c>
      <c r="F137" s="11">
        <v>1</v>
      </c>
      <c r="G137" s="11" t="s">
        <v>20</v>
      </c>
      <c r="H137" s="12">
        <v>115</v>
      </c>
      <c r="I137" s="12"/>
      <c r="J137" s="11">
        <v>3</v>
      </c>
      <c r="K137" s="11" t="s">
        <v>33</v>
      </c>
      <c r="L137" s="11" t="s">
        <v>35</v>
      </c>
      <c r="M137" s="11">
        <v>1</v>
      </c>
      <c r="N137" s="13">
        <v>0.58574074074074078</v>
      </c>
      <c r="O137" s="13">
        <v>0.58826388888888892</v>
      </c>
      <c r="P137" s="16">
        <f>O137-N137</f>
        <v>2.5231481481481355E-3</v>
      </c>
      <c r="Q137" s="13">
        <v>0.58704861111111117</v>
      </c>
      <c r="R137" s="13">
        <v>0.59122685185185186</v>
      </c>
      <c r="S137" s="13">
        <v>0.58783564814814815</v>
      </c>
      <c r="T137" s="13">
        <f>Q137-N137</f>
        <v>1.3078703703703898E-3</v>
      </c>
    </row>
    <row r="138" spans="1:21" x14ac:dyDescent="0.2">
      <c r="A138" s="8" t="s">
        <v>220</v>
      </c>
      <c r="B138" s="8" t="s">
        <v>251</v>
      </c>
      <c r="C138" s="9">
        <v>42195</v>
      </c>
      <c r="D138" s="10">
        <v>0.6972222222222223</v>
      </c>
      <c r="E138" s="11" t="s">
        <v>144</v>
      </c>
      <c r="F138" s="11">
        <v>2</v>
      </c>
      <c r="G138" s="11" t="s">
        <v>20</v>
      </c>
      <c r="H138" s="12" t="s">
        <v>145</v>
      </c>
      <c r="I138" s="12" t="s">
        <v>66</v>
      </c>
      <c r="J138" s="11">
        <v>2</v>
      </c>
      <c r="K138" s="11" t="s">
        <v>33</v>
      </c>
      <c r="L138" s="11" t="s">
        <v>35</v>
      </c>
      <c r="M138" s="11">
        <v>1</v>
      </c>
      <c r="N138" s="13">
        <v>0.24184027777777781</v>
      </c>
      <c r="O138" s="13">
        <v>0.24457175925925925</v>
      </c>
      <c r="P138" s="16">
        <f>O138-N138</f>
        <v>2.7314814814814459E-3</v>
      </c>
      <c r="Q138" s="13">
        <v>0.24326388888888886</v>
      </c>
      <c r="S138" s="13">
        <v>0.24395833333333336</v>
      </c>
      <c r="T138" s="13">
        <f>Q138-N138</f>
        <v>1.4236111111110561E-3</v>
      </c>
    </row>
    <row r="139" spans="1:21" x14ac:dyDescent="0.2">
      <c r="A139" s="8" t="s">
        <v>220</v>
      </c>
      <c r="B139" s="8" t="s">
        <v>251</v>
      </c>
      <c r="C139" s="9">
        <v>42198</v>
      </c>
      <c r="D139" s="10">
        <v>0.65833333333333333</v>
      </c>
      <c r="F139" s="11">
        <v>2</v>
      </c>
      <c r="G139" s="11" t="s">
        <v>20</v>
      </c>
      <c r="H139" s="12" t="s">
        <v>110</v>
      </c>
      <c r="I139" s="12"/>
      <c r="J139" s="11">
        <v>4</v>
      </c>
      <c r="K139" s="11" t="s">
        <v>33</v>
      </c>
      <c r="L139" s="11" t="s">
        <v>35</v>
      </c>
      <c r="M139" s="11">
        <v>1</v>
      </c>
      <c r="N139" s="11" t="s">
        <v>151</v>
      </c>
    </row>
    <row r="140" spans="1:21" ht="16" x14ac:dyDescent="0.2">
      <c r="A140" s="8" t="s">
        <v>220</v>
      </c>
      <c r="B140" s="8" t="s">
        <v>251</v>
      </c>
      <c r="C140" s="9">
        <v>42195</v>
      </c>
      <c r="D140" s="50">
        <v>0.53194444444444444</v>
      </c>
      <c r="E140" s="11" t="s">
        <v>147</v>
      </c>
      <c r="F140" s="11">
        <v>3</v>
      </c>
      <c r="G140" s="11" t="s">
        <v>20</v>
      </c>
      <c r="H140" s="12">
        <v>100</v>
      </c>
      <c r="I140" s="12">
        <v>110</v>
      </c>
      <c r="J140" s="11">
        <v>1</v>
      </c>
      <c r="K140" s="11" t="s">
        <v>33</v>
      </c>
      <c r="L140" s="11" t="s">
        <v>35</v>
      </c>
      <c r="M140" s="11">
        <v>1</v>
      </c>
      <c r="N140" s="13">
        <v>0.31762731481481482</v>
      </c>
      <c r="O140" s="13">
        <v>0.32186342592592593</v>
      </c>
      <c r="P140" s="13">
        <f>O140-N140</f>
        <v>4.2361111111111072E-3</v>
      </c>
      <c r="Q140" s="13">
        <v>0.32112268518518516</v>
      </c>
      <c r="R140" s="13">
        <v>0.32530092592592591</v>
      </c>
      <c r="T140" s="13">
        <f>Q140-N140</f>
        <v>3.4953703703703431E-3</v>
      </c>
    </row>
    <row r="141" spans="1:21" x14ac:dyDescent="0.2">
      <c r="A141" s="8" t="s">
        <v>220</v>
      </c>
      <c r="B141" s="8" t="s">
        <v>251</v>
      </c>
      <c r="C141" s="9">
        <v>42198</v>
      </c>
      <c r="D141" s="10">
        <v>0.57986111111111105</v>
      </c>
      <c r="E141" s="11" t="s">
        <v>148</v>
      </c>
      <c r="F141" s="11">
        <v>3</v>
      </c>
      <c r="G141" s="11" t="s">
        <v>20</v>
      </c>
      <c r="H141" s="12">
        <v>115</v>
      </c>
      <c r="I141" s="12"/>
      <c r="J141" s="11">
        <v>3</v>
      </c>
      <c r="K141" s="11" t="s">
        <v>33</v>
      </c>
      <c r="L141" s="11" t="s">
        <v>35</v>
      </c>
      <c r="M141" s="11">
        <v>1</v>
      </c>
      <c r="N141" s="13">
        <v>0.24467592592592591</v>
      </c>
      <c r="O141" s="13">
        <v>0.24877314814814813</v>
      </c>
      <c r="P141" s="16">
        <f>O141-N141</f>
        <v>4.0972222222222243E-3</v>
      </c>
      <c r="Q141" s="13">
        <v>0.24809027777777778</v>
      </c>
      <c r="S141" s="13">
        <v>0.25355324074074076</v>
      </c>
      <c r="T141" s="13">
        <f>Q141-N141</f>
        <v>3.4143518518518767E-3</v>
      </c>
      <c r="U141" s="11" t="s">
        <v>152</v>
      </c>
    </row>
    <row r="142" spans="1:21" x14ac:dyDescent="0.2">
      <c r="A142" s="8" t="s">
        <v>220</v>
      </c>
      <c r="B142" s="8" t="s">
        <v>251</v>
      </c>
      <c r="C142" s="9">
        <v>42195</v>
      </c>
      <c r="D142" s="10">
        <v>0.70277777777777783</v>
      </c>
      <c r="E142" s="11" t="s">
        <v>149</v>
      </c>
      <c r="F142" s="11">
        <v>4</v>
      </c>
      <c r="G142" s="11" t="s">
        <v>20</v>
      </c>
      <c r="H142" s="12" t="s">
        <v>145</v>
      </c>
      <c r="I142" s="12" t="s">
        <v>66</v>
      </c>
      <c r="J142" s="11">
        <v>2</v>
      </c>
      <c r="K142" s="11" t="s">
        <v>33</v>
      </c>
      <c r="L142" s="11" t="s">
        <v>35</v>
      </c>
      <c r="M142" s="11">
        <v>1</v>
      </c>
      <c r="N142" s="13">
        <v>3.2071759259259258E-2</v>
      </c>
      <c r="O142" s="13">
        <v>3.4942129629629635E-2</v>
      </c>
      <c r="P142" s="16">
        <f>O142-N142</f>
        <v>2.8703703703703773E-3</v>
      </c>
      <c r="Q142" s="13">
        <v>3.4155092592592591E-2</v>
      </c>
      <c r="R142" s="13">
        <v>3.6979166666666667E-2</v>
      </c>
      <c r="S142" s="13">
        <v>3.4837962962962959E-2</v>
      </c>
      <c r="T142" s="13">
        <f>Q142-N142</f>
        <v>2.0833333333333329E-3</v>
      </c>
    </row>
    <row r="143" spans="1:21" x14ac:dyDescent="0.2">
      <c r="A143" s="8" t="s">
        <v>220</v>
      </c>
      <c r="B143" s="8" t="s">
        <v>251</v>
      </c>
      <c r="C143" s="9">
        <v>42198</v>
      </c>
      <c r="D143" s="10">
        <v>0.6645833333333333</v>
      </c>
      <c r="F143" s="11">
        <v>4</v>
      </c>
      <c r="G143" s="11" t="s">
        <v>20</v>
      </c>
      <c r="H143" s="12" t="s">
        <v>110</v>
      </c>
      <c r="I143" s="12"/>
      <c r="J143" s="11">
        <v>4</v>
      </c>
      <c r="K143" s="11" t="s">
        <v>33</v>
      </c>
      <c r="L143" s="11" t="s">
        <v>153</v>
      </c>
      <c r="M143" s="11">
        <v>1</v>
      </c>
    </row>
    <row r="144" spans="1:21" ht="16" x14ac:dyDescent="0.2">
      <c r="A144" s="8" t="s">
        <v>220</v>
      </c>
      <c r="B144" s="8" t="s">
        <v>251</v>
      </c>
      <c r="C144" s="9">
        <v>42195</v>
      </c>
      <c r="D144" s="50">
        <v>0.53680555555555554</v>
      </c>
      <c r="E144" s="11" t="s">
        <v>149</v>
      </c>
      <c r="F144" s="11">
        <v>5</v>
      </c>
      <c r="G144" s="11" t="s">
        <v>20</v>
      </c>
      <c r="H144" s="12">
        <v>100</v>
      </c>
      <c r="I144" s="12">
        <v>110</v>
      </c>
      <c r="J144" s="11">
        <v>1</v>
      </c>
      <c r="K144" s="11" t="s">
        <v>33</v>
      </c>
      <c r="L144" s="11" t="s">
        <v>35</v>
      </c>
      <c r="M144" s="11">
        <v>1</v>
      </c>
      <c r="N144" s="13">
        <v>7.8587962962962957E-2</v>
      </c>
      <c r="O144" s="13">
        <v>8.2199074074074077E-2</v>
      </c>
      <c r="P144" s="13">
        <f>O144-N144</f>
        <v>3.6111111111111205E-3</v>
      </c>
      <c r="Q144" s="13">
        <v>8.0173611111111112E-2</v>
      </c>
      <c r="S144" s="13">
        <v>8.2037037037037033E-2</v>
      </c>
      <c r="T144" s="13">
        <f>Q144-N144</f>
        <v>1.5856481481481555E-3</v>
      </c>
    </row>
    <row r="145" spans="1:21" x14ac:dyDescent="0.2">
      <c r="A145" s="8" t="s">
        <v>220</v>
      </c>
      <c r="B145" s="8" t="s">
        <v>251</v>
      </c>
      <c r="C145" s="9">
        <v>42195</v>
      </c>
      <c r="D145" s="10">
        <v>0.70624999999999993</v>
      </c>
      <c r="E145" s="11" t="s">
        <v>149</v>
      </c>
      <c r="F145" s="11">
        <v>5</v>
      </c>
      <c r="G145" s="11" t="s">
        <v>20</v>
      </c>
      <c r="H145" s="12" t="s">
        <v>145</v>
      </c>
      <c r="I145" s="12" t="s">
        <v>66</v>
      </c>
      <c r="J145" s="11">
        <v>2</v>
      </c>
      <c r="K145" s="11" t="s">
        <v>33</v>
      </c>
      <c r="L145" s="11" t="s">
        <v>35</v>
      </c>
      <c r="M145" s="11">
        <v>1</v>
      </c>
      <c r="N145" s="13">
        <v>0.47229166666666672</v>
      </c>
      <c r="O145" s="13">
        <v>0.47454861111111107</v>
      </c>
      <c r="P145" s="16">
        <f>O145-N145</f>
        <v>2.2569444444443532E-3</v>
      </c>
      <c r="Q145" s="13">
        <v>0.4736805555555556</v>
      </c>
      <c r="S145" s="13">
        <v>0.47454861111111107</v>
      </c>
      <c r="T145" s="13">
        <f>Q145-N145</f>
        <v>1.388888888888884E-3</v>
      </c>
    </row>
    <row r="146" spans="1:21" x14ac:dyDescent="0.2">
      <c r="A146" s="8" t="s">
        <v>220</v>
      </c>
      <c r="B146" s="8" t="s">
        <v>251</v>
      </c>
      <c r="C146" s="9">
        <v>42198</v>
      </c>
      <c r="D146" s="10">
        <v>0.67291666666666661</v>
      </c>
      <c r="F146" s="11">
        <v>6</v>
      </c>
      <c r="G146" s="11" t="s">
        <v>20</v>
      </c>
      <c r="H146" s="12" t="s">
        <v>110</v>
      </c>
      <c r="I146" s="12"/>
      <c r="J146" s="11">
        <v>4</v>
      </c>
      <c r="K146" s="11" t="s">
        <v>33</v>
      </c>
      <c r="L146" s="11" t="s">
        <v>35</v>
      </c>
      <c r="M146" s="11">
        <v>1</v>
      </c>
    </row>
    <row r="147" spans="1:21" x14ac:dyDescent="0.2">
      <c r="A147" s="8" t="s">
        <v>220</v>
      </c>
      <c r="B147" s="8" t="s">
        <v>302</v>
      </c>
      <c r="C147" s="9">
        <v>42195</v>
      </c>
      <c r="D147" s="10">
        <v>0.68819444444444444</v>
      </c>
      <c r="E147" s="11" t="s">
        <v>26</v>
      </c>
      <c r="F147" s="11">
        <v>1</v>
      </c>
      <c r="G147" s="11" t="s">
        <v>20</v>
      </c>
      <c r="H147" s="12" t="s">
        <v>145</v>
      </c>
      <c r="I147" s="12" t="s">
        <v>66</v>
      </c>
      <c r="J147" s="11">
        <v>2</v>
      </c>
      <c r="K147" s="11" t="s">
        <v>22</v>
      </c>
      <c r="L147" s="11" t="s">
        <v>23</v>
      </c>
      <c r="M147" s="11">
        <v>0</v>
      </c>
      <c r="N147" s="13">
        <v>0.25649305555555557</v>
      </c>
      <c r="O147" s="13">
        <v>0.25980324074074074</v>
      </c>
      <c r="P147" s="16">
        <v>3.310185185185166E-3</v>
      </c>
    </row>
    <row r="148" spans="1:21" x14ac:dyDescent="0.2">
      <c r="A148" s="8" t="s">
        <v>220</v>
      </c>
      <c r="B148" s="8" t="s">
        <v>302</v>
      </c>
      <c r="C148" s="9">
        <v>42198</v>
      </c>
      <c r="D148" s="10">
        <v>0.65625</v>
      </c>
      <c r="E148" s="11" t="s">
        <v>154</v>
      </c>
      <c r="F148" s="11">
        <v>1</v>
      </c>
      <c r="G148" s="11" t="s">
        <v>20</v>
      </c>
      <c r="H148" s="12">
        <v>115</v>
      </c>
      <c r="I148" s="12" t="s">
        <v>124</v>
      </c>
      <c r="J148" s="11">
        <v>4</v>
      </c>
      <c r="K148" s="11" t="s">
        <v>22</v>
      </c>
      <c r="L148" s="11" t="s">
        <v>23</v>
      </c>
      <c r="M148" s="11">
        <v>0</v>
      </c>
      <c r="N148" s="13">
        <v>1.1180555555555556E-2</v>
      </c>
      <c r="O148" s="13">
        <v>1.3958333333333335E-2</v>
      </c>
      <c r="P148" s="16">
        <v>2.7777777777777783E-3</v>
      </c>
    </row>
    <row r="149" spans="1:21" x14ac:dyDescent="0.2">
      <c r="A149" s="8" t="s">
        <v>220</v>
      </c>
      <c r="B149" s="8" t="s">
        <v>302</v>
      </c>
      <c r="C149" s="9">
        <v>42195</v>
      </c>
      <c r="D149" s="10">
        <v>0.52777777777777779</v>
      </c>
      <c r="E149" s="11" t="s">
        <v>155</v>
      </c>
      <c r="F149" s="11">
        <v>2</v>
      </c>
      <c r="G149" s="11" t="s">
        <v>20</v>
      </c>
      <c r="H149" s="12">
        <v>100</v>
      </c>
      <c r="I149" s="12">
        <v>110</v>
      </c>
      <c r="J149" s="11">
        <v>1</v>
      </c>
      <c r="K149" s="11" t="s">
        <v>22</v>
      </c>
      <c r="L149" s="11" t="s">
        <v>23</v>
      </c>
      <c r="M149" s="11">
        <v>0</v>
      </c>
      <c r="N149" s="13">
        <v>0.71704861111111118</v>
      </c>
      <c r="O149" s="13">
        <v>0.7206597222222223</v>
      </c>
      <c r="P149" s="16">
        <v>3.6111111111111205E-3</v>
      </c>
    </row>
    <row r="150" spans="1:21" x14ac:dyDescent="0.2">
      <c r="A150" s="8" t="s">
        <v>220</v>
      </c>
      <c r="B150" s="8" t="s">
        <v>302</v>
      </c>
      <c r="C150" s="9">
        <v>42214</v>
      </c>
      <c r="D150" s="10">
        <v>0.61736111111111114</v>
      </c>
      <c r="E150" s="11" t="s">
        <v>122</v>
      </c>
      <c r="F150" s="11">
        <v>2</v>
      </c>
      <c r="G150" s="11" t="s">
        <v>20</v>
      </c>
      <c r="H150" s="12" t="s">
        <v>128</v>
      </c>
      <c r="I150" s="12">
        <v>109</v>
      </c>
      <c r="J150" s="11">
        <v>5</v>
      </c>
      <c r="K150" s="11" t="s">
        <v>22</v>
      </c>
      <c r="L150" s="11" t="s">
        <v>23</v>
      </c>
      <c r="M150" s="11">
        <v>0</v>
      </c>
      <c r="N150" s="13">
        <v>3.9710648148148148E-2</v>
      </c>
      <c r="O150" s="13">
        <v>4.4016203703703703E-2</v>
      </c>
      <c r="P150" s="16">
        <v>4.3055555555555555E-3</v>
      </c>
      <c r="T150" s="16"/>
    </row>
    <row r="151" spans="1:21" x14ac:dyDescent="0.2">
      <c r="A151" s="8" t="s">
        <v>220</v>
      </c>
      <c r="B151" s="8" t="s">
        <v>302</v>
      </c>
      <c r="C151" s="9">
        <v>42195</v>
      </c>
      <c r="D151" s="10">
        <v>0.69930555555555562</v>
      </c>
      <c r="E151" s="11" t="s">
        <v>30</v>
      </c>
      <c r="F151" s="11">
        <v>3</v>
      </c>
      <c r="G151" s="11" t="s">
        <v>20</v>
      </c>
      <c r="H151" s="12" t="s">
        <v>145</v>
      </c>
      <c r="I151" s="12" t="s">
        <v>66</v>
      </c>
      <c r="J151" s="11">
        <v>2</v>
      </c>
      <c r="K151" s="11" t="s">
        <v>22</v>
      </c>
      <c r="L151" s="11" t="s">
        <v>23</v>
      </c>
      <c r="M151" s="11">
        <v>0</v>
      </c>
      <c r="N151" s="13">
        <v>0.19196759259259258</v>
      </c>
      <c r="O151" s="13">
        <v>0.19515046296296298</v>
      </c>
      <c r="P151" s="16">
        <v>3.1828703703704053E-3</v>
      </c>
    </row>
    <row r="152" spans="1:21" ht="16" x14ac:dyDescent="0.2">
      <c r="A152" s="8" t="s">
        <v>220</v>
      </c>
      <c r="B152" s="8" t="s">
        <v>302</v>
      </c>
      <c r="C152" s="9">
        <v>42198</v>
      </c>
      <c r="D152" s="10">
        <v>0.66180555555555554</v>
      </c>
      <c r="E152" s="43" t="s">
        <v>156</v>
      </c>
      <c r="F152" s="11">
        <v>3</v>
      </c>
      <c r="G152" s="11" t="s">
        <v>20</v>
      </c>
      <c r="H152" s="12">
        <v>115</v>
      </c>
      <c r="I152" s="12" t="s">
        <v>124</v>
      </c>
      <c r="J152" s="11">
        <v>4</v>
      </c>
      <c r="K152" s="11" t="s">
        <v>22</v>
      </c>
      <c r="L152" s="11" t="s">
        <v>23</v>
      </c>
      <c r="M152" s="11">
        <v>0</v>
      </c>
      <c r="N152" s="13">
        <v>0.17711805555555557</v>
      </c>
      <c r="O152" s="13">
        <v>0.18068287037037037</v>
      </c>
      <c r="P152" s="16">
        <v>3.5648148148147984E-3</v>
      </c>
    </row>
    <row r="153" spans="1:21" x14ac:dyDescent="0.2">
      <c r="A153" s="8" t="s">
        <v>220</v>
      </c>
      <c r="B153" s="8" t="s">
        <v>302</v>
      </c>
      <c r="C153" s="9">
        <v>42214</v>
      </c>
      <c r="D153" s="10">
        <v>0.62013888888888891</v>
      </c>
      <c r="E153" s="11" t="s">
        <v>122</v>
      </c>
      <c r="F153" s="11">
        <v>4</v>
      </c>
      <c r="G153" s="11" t="s">
        <v>20</v>
      </c>
      <c r="H153" s="12" t="s">
        <v>128</v>
      </c>
      <c r="I153" s="12">
        <v>109</v>
      </c>
      <c r="J153" s="11">
        <v>5</v>
      </c>
      <c r="K153" s="11" t="s">
        <v>22</v>
      </c>
      <c r="L153" s="11" t="s">
        <v>23</v>
      </c>
      <c r="M153" s="11">
        <v>0</v>
      </c>
      <c r="N153" s="13">
        <v>0.20077546296296298</v>
      </c>
      <c r="O153" s="13">
        <v>0.20365740740740743</v>
      </c>
      <c r="P153" s="16">
        <v>2.8819444444444509E-3</v>
      </c>
      <c r="T153" s="16"/>
      <c r="U153" s="11" t="s">
        <v>157</v>
      </c>
    </row>
    <row r="154" spans="1:21" ht="16" x14ac:dyDescent="0.2">
      <c r="A154" s="8" t="s">
        <v>220</v>
      </c>
      <c r="B154" s="8" t="s">
        <v>302</v>
      </c>
      <c r="C154" s="9">
        <v>42195</v>
      </c>
      <c r="D154" s="10">
        <v>0.53680555555555554</v>
      </c>
      <c r="E154" s="43" t="s">
        <v>158</v>
      </c>
      <c r="F154" s="11">
        <v>5</v>
      </c>
      <c r="G154" s="11" t="s">
        <v>20</v>
      </c>
      <c r="H154" s="12">
        <v>100</v>
      </c>
      <c r="I154" s="12">
        <v>110</v>
      </c>
      <c r="J154" s="11">
        <v>1</v>
      </c>
      <c r="K154" s="11" t="s">
        <v>22</v>
      </c>
      <c r="L154" s="11" t="s">
        <v>28</v>
      </c>
      <c r="M154" s="11">
        <v>1</v>
      </c>
      <c r="N154" s="13">
        <v>0.54728009259259258</v>
      </c>
      <c r="O154" s="13">
        <v>0.5508912037037037</v>
      </c>
      <c r="P154" s="16">
        <v>3.6111111111111205E-3</v>
      </c>
      <c r="U154" s="11" t="s">
        <v>159</v>
      </c>
    </row>
    <row r="155" spans="1:21" x14ac:dyDescent="0.2">
      <c r="A155" s="8" t="s">
        <v>220</v>
      </c>
      <c r="B155" s="8" t="s">
        <v>302</v>
      </c>
      <c r="C155" s="9">
        <v>42195</v>
      </c>
      <c r="D155" s="10">
        <v>0.70624999999999993</v>
      </c>
      <c r="E155" s="11" t="s">
        <v>30</v>
      </c>
      <c r="F155" s="11">
        <v>5</v>
      </c>
      <c r="G155" s="11" t="s">
        <v>20</v>
      </c>
      <c r="H155" s="12" t="s">
        <v>145</v>
      </c>
      <c r="I155" s="12" t="s">
        <v>66</v>
      </c>
      <c r="J155" s="11">
        <v>2</v>
      </c>
      <c r="K155" s="11" t="s">
        <v>22</v>
      </c>
      <c r="L155" s="11" t="s">
        <v>23</v>
      </c>
      <c r="M155" s="11">
        <v>0</v>
      </c>
      <c r="N155" s="13">
        <v>0.63788194444444446</v>
      </c>
      <c r="O155" s="13">
        <v>0.64054398148148151</v>
      </c>
      <c r="P155" s="16">
        <v>2.6620370370370461E-3</v>
      </c>
    </row>
    <row r="156" spans="1:21" ht="16" x14ac:dyDescent="0.2">
      <c r="A156" s="8" t="s">
        <v>220</v>
      </c>
      <c r="B156" s="8" t="s">
        <v>302</v>
      </c>
      <c r="C156" s="48">
        <v>42198</v>
      </c>
      <c r="D156" s="36"/>
      <c r="E156" s="36" t="s">
        <v>160</v>
      </c>
      <c r="F156" s="36">
        <v>5</v>
      </c>
      <c r="G156" s="11" t="s">
        <v>20</v>
      </c>
      <c r="H156" s="38">
        <v>115</v>
      </c>
      <c r="I156" s="38" t="s">
        <v>124</v>
      </c>
      <c r="J156" s="36">
        <v>4</v>
      </c>
      <c r="K156" s="36" t="s">
        <v>22</v>
      </c>
      <c r="L156" s="36" t="s">
        <v>161</v>
      </c>
      <c r="M156" s="36">
        <v>0</v>
      </c>
      <c r="N156" s="49">
        <v>8.5173611111111103E-2</v>
      </c>
      <c r="O156" s="36"/>
      <c r="P156" s="39"/>
      <c r="Q156" s="36"/>
      <c r="R156" s="36"/>
      <c r="S156" s="36"/>
      <c r="T156" s="36"/>
      <c r="U156" s="36"/>
    </row>
    <row r="157" spans="1:21" x14ac:dyDescent="0.2">
      <c r="A157" s="8" t="s">
        <v>220</v>
      </c>
      <c r="B157" s="8" t="s">
        <v>302</v>
      </c>
      <c r="C157" s="9">
        <v>42214</v>
      </c>
      <c r="D157" s="10">
        <v>0.6333333333333333</v>
      </c>
      <c r="E157" s="11" t="s">
        <v>125</v>
      </c>
      <c r="F157" s="11">
        <v>6</v>
      </c>
      <c r="G157" s="11" t="s">
        <v>20</v>
      </c>
      <c r="H157" s="12" t="s">
        <v>128</v>
      </c>
      <c r="I157" s="12">
        <v>109</v>
      </c>
      <c r="J157" s="11">
        <v>5</v>
      </c>
      <c r="K157" s="11" t="s">
        <v>22</v>
      </c>
      <c r="L157" s="11" t="s">
        <v>23</v>
      </c>
      <c r="M157" s="11">
        <v>0</v>
      </c>
      <c r="N157" s="13">
        <v>0.11120370370370369</v>
      </c>
      <c r="O157" s="13">
        <v>0.1162037037037037</v>
      </c>
      <c r="P157" s="16">
        <v>5.0000000000000044E-3</v>
      </c>
    </row>
    <row r="158" spans="1:21" ht="16" x14ac:dyDescent="0.2">
      <c r="A158" s="8" t="s">
        <v>220</v>
      </c>
      <c r="B158" s="8" t="s">
        <v>302</v>
      </c>
      <c r="C158" s="48">
        <v>42198</v>
      </c>
      <c r="D158" s="37">
        <v>0.58263888888888882</v>
      </c>
      <c r="E158" s="36" t="s">
        <v>162</v>
      </c>
      <c r="F158" s="36">
        <v>1</v>
      </c>
      <c r="G158" s="11" t="s">
        <v>20</v>
      </c>
      <c r="H158" s="38">
        <v>120</v>
      </c>
      <c r="I158" s="38" t="s">
        <v>124</v>
      </c>
      <c r="J158" s="36">
        <v>3</v>
      </c>
      <c r="K158" s="36" t="s">
        <v>33</v>
      </c>
      <c r="L158" s="36" t="s">
        <v>35</v>
      </c>
      <c r="M158" s="36"/>
      <c r="N158" s="49">
        <v>0.28917824074074078</v>
      </c>
      <c r="O158" s="49">
        <v>0.29204861111111108</v>
      </c>
      <c r="P158" s="39">
        <v>2.870370370370301E-3</v>
      </c>
      <c r="Q158" s="49">
        <v>0.29173611111111114</v>
      </c>
      <c r="R158" s="49">
        <v>0.29425925925925928</v>
      </c>
      <c r="S158" s="36"/>
      <c r="T158" s="13"/>
      <c r="U158" s="36" t="s">
        <v>163</v>
      </c>
    </row>
    <row r="159" spans="1:21" x14ac:dyDescent="0.2">
      <c r="A159" s="8" t="s">
        <v>220</v>
      </c>
      <c r="B159" s="8" t="s">
        <v>302</v>
      </c>
      <c r="C159" s="9">
        <v>42214</v>
      </c>
      <c r="D159" s="10">
        <v>0.58263888888888882</v>
      </c>
      <c r="E159" s="11" t="s">
        <v>164</v>
      </c>
      <c r="F159" s="11">
        <v>1</v>
      </c>
      <c r="G159" s="11" t="s">
        <v>20</v>
      </c>
      <c r="H159" s="12">
        <v>115</v>
      </c>
      <c r="I159" s="12">
        <v>109</v>
      </c>
      <c r="J159" s="11">
        <v>5</v>
      </c>
      <c r="K159" s="11" t="s">
        <v>33</v>
      </c>
      <c r="L159" s="11" t="s">
        <v>23</v>
      </c>
      <c r="M159" s="11">
        <v>0</v>
      </c>
      <c r="P159" s="16"/>
    </row>
    <row r="160" spans="1:21" x14ac:dyDescent="0.2">
      <c r="A160" s="8" t="s">
        <v>220</v>
      </c>
      <c r="B160" s="8" t="s">
        <v>302</v>
      </c>
      <c r="C160" s="9">
        <v>42195</v>
      </c>
      <c r="D160" s="10">
        <v>0.6972222222222223</v>
      </c>
      <c r="E160" s="11" t="s">
        <v>30</v>
      </c>
      <c r="F160" s="11">
        <v>2</v>
      </c>
      <c r="G160" s="11" t="s">
        <v>20</v>
      </c>
      <c r="H160" s="12" t="s">
        <v>145</v>
      </c>
      <c r="I160" s="12" t="s">
        <v>66</v>
      </c>
      <c r="J160" s="11">
        <v>2</v>
      </c>
      <c r="K160" s="11" t="s">
        <v>33</v>
      </c>
      <c r="L160" s="11" t="s">
        <v>35</v>
      </c>
      <c r="M160" s="11">
        <v>1</v>
      </c>
      <c r="N160" s="13">
        <v>8.7025462962962971E-2</v>
      </c>
      <c r="O160" s="13">
        <v>9.072916666666668E-2</v>
      </c>
      <c r="P160" s="16">
        <v>3.703703703703709E-3</v>
      </c>
      <c r="Q160" s="13">
        <v>9.0335648148148151E-2</v>
      </c>
      <c r="R160" s="13">
        <v>9.2824074074074073E-2</v>
      </c>
      <c r="T160" s="13">
        <v>3.3101851851851799E-3</v>
      </c>
    </row>
    <row r="161" spans="1:21" ht="16" x14ac:dyDescent="0.2">
      <c r="A161" s="8" t="s">
        <v>220</v>
      </c>
      <c r="B161" s="8" t="s">
        <v>302</v>
      </c>
      <c r="C161" s="48">
        <v>42198</v>
      </c>
      <c r="D161" s="37">
        <v>0.66041666666666665</v>
      </c>
      <c r="E161" s="36" t="s">
        <v>156</v>
      </c>
      <c r="F161" s="36">
        <v>2</v>
      </c>
      <c r="G161" s="11" t="s">
        <v>20</v>
      </c>
      <c r="H161" s="38">
        <v>115</v>
      </c>
      <c r="I161" s="38" t="s">
        <v>124</v>
      </c>
      <c r="J161" s="36">
        <v>4</v>
      </c>
      <c r="K161" s="36" t="s">
        <v>33</v>
      </c>
      <c r="L161" s="36" t="s">
        <v>35</v>
      </c>
      <c r="M161" s="36">
        <v>1</v>
      </c>
      <c r="N161" s="49">
        <v>7.104166666666667E-2</v>
      </c>
      <c r="O161" s="49">
        <v>7.7083333333333337E-2</v>
      </c>
      <c r="P161" s="39">
        <v>6.0416666666666674E-3</v>
      </c>
      <c r="Q161" s="49">
        <v>7.5347222222222218E-2</v>
      </c>
      <c r="R161" s="36"/>
      <c r="S161" s="36"/>
      <c r="T161" s="49"/>
      <c r="U161" s="36" t="s">
        <v>165</v>
      </c>
    </row>
    <row r="162" spans="1:21" x14ac:dyDescent="0.2">
      <c r="A162" s="8" t="s">
        <v>220</v>
      </c>
      <c r="B162" s="8" t="s">
        <v>302</v>
      </c>
      <c r="C162" s="9">
        <v>42214</v>
      </c>
      <c r="D162" s="10">
        <v>0.61875000000000002</v>
      </c>
      <c r="E162" s="11" t="s">
        <v>122</v>
      </c>
      <c r="F162" s="11">
        <v>3</v>
      </c>
      <c r="G162" s="11" t="s">
        <v>20</v>
      </c>
      <c r="H162" s="12" t="s">
        <v>128</v>
      </c>
      <c r="I162" s="12">
        <v>109</v>
      </c>
      <c r="J162" s="11">
        <v>5</v>
      </c>
      <c r="K162" s="11" t="s">
        <v>33</v>
      </c>
      <c r="L162" s="11" t="s">
        <v>35</v>
      </c>
      <c r="M162" s="11">
        <v>1</v>
      </c>
      <c r="N162" s="13">
        <v>0.10504629629629629</v>
      </c>
      <c r="O162" s="13">
        <v>0.10916666666666668</v>
      </c>
      <c r="P162" s="16">
        <v>4.1203703703703853E-3</v>
      </c>
      <c r="Q162" s="13">
        <v>0.10766203703703703</v>
      </c>
      <c r="R162" s="13">
        <v>0.10991898148148148</v>
      </c>
      <c r="S162" s="13">
        <v>0.10908564814814814</v>
      </c>
      <c r="T162" s="13">
        <v>2.6157407407407379E-3</v>
      </c>
    </row>
    <row r="163" spans="1:21" ht="16" x14ac:dyDescent="0.2">
      <c r="A163" s="8" t="s">
        <v>220</v>
      </c>
      <c r="B163" s="8" t="s">
        <v>302</v>
      </c>
      <c r="C163" s="9">
        <v>42195</v>
      </c>
      <c r="D163" s="10">
        <v>0.53402777777777777</v>
      </c>
      <c r="E163" s="43" t="s">
        <v>158</v>
      </c>
      <c r="F163" s="11">
        <v>4</v>
      </c>
      <c r="G163" s="11" t="s">
        <v>20</v>
      </c>
      <c r="H163" s="12">
        <v>100</v>
      </c>
      <c r="I163" s="12">
        <v>110</v>
      </c>
      <c r="J163" s="11">
        <v>1</v>
      </c>
      <c r="K163" s="11" t="s">
        <v>33</v>
      </c>
      <c r="L163" s="11" t="s">
        <v>35</v>
      </c>
      <c r="M163" s="11">
        <v>1</v>
      </c>
      <c r="N163" s="13">
        <v>0.36292824074074076</v>
      </c>
      <c r="O163" s="13">
        <v>0.3678819444444445</v>
      </c>
      <c r="P163" s="16">
        <v>4.9537037037037379E-3</v>
      </c>
      <c r="Q163" s="13">
        <v>0.36690972222222223</v>
      </c>
      <c r="R163" s="13">
        <v>0.36973379629629632</v>
      </c>
      <c r="T163" s="13">
        <v>3.9814814814814747E-3</v>
      </c>
    </row>
    <row r="164" spans="1:21" x14ac:dyDescent="0.2">
      <c r="A164" s="8" t="s">
        <v>220</v>
      </c>
      <c r="B164" s="8" t="s">
        <v>302</v>
      </c>
      <c r="C164" s="9">
        <v>42195</v>
      </c>
      <c r="D164" s="10">
        <v>0.70277777777777783</v>
      </c>
      <c r="E164" s="11" t="s">
        <v>30</v>
      </c>
      <c r="F164" s="11">
        <v>4</v>
      </c>
      <c r="G164" s="11" t="s">
        <v>20</v>
      </c>
      <c r="H164" s="12" t="s">
        <v>145</v>
      </c>
      <c r="I164" s="12" t="s">
        <v>66</v>
      </c>
      <c r="J164" s="11">
        <v>2</v>
      </c>
      <c r="K164" s="11" t="s">
        <v>33</v>
      </c>
      <c r="L164" s="11" t="s">
        <v>35</v>
      </c>
      <c r="M164" s="11">
        <v>1</v>
      </c>
      <c r="N164" s="13">
        <v>0.3803125</v>
      </c>
      <c r="O164" s="13">
        <v>0.38440972222222225</v>
      </c>
      <c r="P164" s="16">
        <v>4.0972222222222521E-3</v>
      </c>
      <c r="Q164" s="13">
        <v>0.38384259259259257</v>
      </c>
      <c r="R164" s="13">
        <v>0.38624999999999998</v>
      </c>
      <c r="T164" s="13">
        <v>3.5300925925925708E-3</v>
      </c>
      <c r="U164" s="11" t="s">
        <v>166</v>
      </c>
    </row>
    <row r="165" spans="1:21" ht="16" x14ac:dyDescent="0.2">
      <c r="A165" s="8" t="s">
        <v>220</v>
      </c>
      <c r="B165" s="8" t="s">
        <v>302</v>
      </c>
      <c r="C165" s="9">
        <v>42214</v>
      </c>
      <c r="D165" s="10">
        <v>0.63194444444444442</v>
      </c>
      <c r="E165" s="11" t="s">
        <v>125</v>
      </c>
      <c r="F165" s="11">
        <v>5</v>
      </c>
      <c r="G165" s="11" t="s">
        <v>20</v>
      </c>
      <c r="H165" s="12" t="s">
        <v>128</v>
      </c>
      <c r="I165" s="12">
        <v>109</v>
      </c>
      <c r="J165" s="11">
        <v>5</v>
      </c>
      <c r="K165" s="11" t="s">
        <v>33</v>
      </c>
      <c r="L165" s="36" t="s">
        <v>167</v>
      </c>
      <c r="M165" s="36">
        <v>1</v>
      </c>
      <c r="N165" s="13">
        <v>1.6805555555555556E-2</v>
      </c>
      <c r="O165" s="13">
        <v>2.0439814814814817E-2</v>
      </c>
      <c r="P165" s="16">
        <v>3.6342592592592607E-3</v>
      </c>
      <c r="Q165" s="13">
        <v>1.8310185185185186E-2</v>
      </c>
      <c r="R165" s="13">
        <v>2.5937500000000002E-2</v>
      </c>
      <c r="T165" s="13">
        <v>1.5046296296296301E-3</v>
      </c>
      <c r="U165" s="11" t="s">
        <v>168</v>
      </c>
    </row>
    <row r="166" spans="1:21" ht="16" x14ac:dyDescent="0.2">
      <c r="A166" s="8" t="s">
        <v>220</v>
      </c>
      <c r="B166" s="8" t="s">
        <v>302</v>
      </c>
      <c r="C166" s="9">
        <v>42195</v>
      </c>
      <c r="D166" s="10">
        <v>0.53819444444444442</v>
      </c>
      <c r="E166" s="43" t="s">
        <v>158</v>
      </c>
      <c r="F166" s="11">
        <v>6</v>
      </c>
      <c r="G166" s="11" t="s">
        <v>20</v>
      </c>
      <c r="H166" s="12">
        <v>100</v>
      </c>
      <c r="I166" s="12">
        <v>110</v>
      </c>
      <c r="J166" s="11">
        <v>1</v>
      </c>
      <c r="K166" s="11" t="s">
        <v>33</v>
      </c>
      <c r="L166" s="11" t="s">
        <v>35</v>
      </c>
      <c r="M166" s="11">
        <v>1</v>
      </c>
      <c r="N166" s="13">
        <v>0.62472222222222229</v>
      </c>
      <c r="O166" s="13">
        <v>0.62921296296296292</v>
      </c>
      <c r="P166" s="16">
        <v>4.4907407407406286E-3</v>
      </c>
      <c r="Q166" s="13">
        <v>0.62814814814814812</v>
      </c>
      <c r="R166" s="13">
        <v>0.63202546296296302</v>
      </c>
      <c r="T166" s="13">
        <v>3.4259259259258323E-3</v>
      </c>
    </row>
    <row r="167" spans="1:21" x14ac:dyDescent="0.2">
      <c r="A167" s="8" t="s">
        <v>220</v>
      </c>
      <c r="B167" s="8" t="s">
        <v>302</v>
      </c>
      <c r="C167" s="9">
        <v>42195</v>
      </c>
      <c r="D167" s="10">
        <v>0.70972222222222225</v>
      </c>
      <c r="E167" s="11" t="s">
        <v>169</v>
      </c>
      <c r="F167" s="11">
        <v>6</v>
      </c>
      <c r="G167" s="11" t="s">
        <v>20</v>
      </c>
      <c r="H167" s="12" t="s">
        <v>145</v>
      </c>
      <c r="I167" s="12" t="s">
        <v>66</v>
      </c>
      <c r="J167" s="11">
        <v>2</v>
      </c>
      <c r="K167" s="11" t="s">
        <v>33</v>
      </c>
      <c r="L167" s="11" t="s">
        <v>35</v>
      </c>
      <c r="M167" s="11">
        <v>1</v>
      </c>
      <c r="N167" s="13">
        <v>9.8912037037037034E-2</v>
      </c>
      <c r="O167" s="13">
        <v>0.10224537037037036</v>
      </c>
      <c r="P167" s="16">
        <v>3.333333333333327E-3</v>
      </c>
      <c r="Q167" s="13">
        <v>0.10179398148148149</v>
      </c>
      <c r="R167" s="13">
        <v>0.10390046296296296</v>
      </c>
      <c r="T167" s="13">
        <v>2.8819444444444509E-3</v>
      </c>
    </row>
    <row r="168" spans="1:21" x14ac:dyDescent="0.2">
      <c r="A168" s="8" t="s">
        <v>220</v>
      </c>
      <c r="B168" s="8" t="s">
        <v>302</v>
      </c>
      <c r="C168" s="9">
        <v>42214</v>
      </c>
      <c r="D168" s="10">
        <v>0.63472222222222219</v>
      </c>
      <c r="E168" s="11" t="s">
        <v>125</v>
      </c>
      <c r="F168" s="11">
        <v>7</v>
      </c>
      <c r="G168" s="11" t="s">
        <v>20</v>
      </c>
      <c r="H168" s="12" t="s">
        <v>128</v>
      </c>
      <c r="I168" s="12">
        <v>109</v>
      </c>
      <c r="J168" s="11">
        <v>5</v>
      </c>
      <c r="K168" s="11" t="s">
        <v>33</v>
      </c>
      <c r="L168" s="11" t="s">
        <v>104</v>
      </c>
      <c r="M168" s="11">
        <v>1</v>
      </c>
      <c r="N168" s="13">
        <v>0.20149305555555555</v>
      </c>
      <c r="O168" s="13">
        <v>0.20574074074074075</v>
      </c>
      <c r="P168" s="16">
        <v>4.2476851851852016E-3</v>
      </c>
      <c r="Q168" s="13">
        <v>0.20368055555555556</v>
      </c>
      <c r="T168" s="13">
        <v>2.1875000000000089E-3</v>
      </c>
      <c r="U168" s="11" t="s">
        <v>170</v>
      </c>
    </row>
    <row r="169" spans="1:21" ht="16" x14ac:dyDescent="0.2">
      <c r="A169" s="8" t="s">
        <v>220</v>
      </c>
      <c r="B169" s="8" t="s">
        <v>302</v>
      </c>
      <c r="C169" s="48">
        <v>42195</v>
      </c>
      <c r="D169" s="37">
        <v>0.53194444444444444</v>
      </c>
      <c r="E169" s="36" t="s">
        <v>158</v>
      </c>
      <c r="F169" s="36">
        <v>3</v>
      </c>
      <c r="G169" s="11" t="s">
        <v>20</v>
      </c>
      <c r="H169" s="12">
        <v>100</v>
      </c>
      <c r="I169" s="12">
        <v>110</v>
      </c>
      <c r="J169" s="36">
        <v>1</v>
      </c>
      <c r="K169" s="36"/>
      <c r="L169" s="36"/>
      <c r="M169" s="36"/>
      <c r="N169" s="49">
        <v>0.2537962962962963</v>
      </c>
      <c r="O169" s="36"/>
      <c r="P169" s="39"/>
      <c r="Q169" s="36"/>
      <c r="R169" s="36"/>
      <c r="S169" s="36"/>
      <c r="T169" s="36"/>
      <c r="U169" s="36" t="s">
        <v>171</v>
      </c>
    </row>
    <row r="170" spans="1:21" ht="16" x14ac:dyDescent="0.2">
      <c r="A170" s="8" t="s">
        <v>220</v>
      </c>
      <c r="B170" s="8" t="s">
        <v>302</v>
      </c>
      <c r="C170" s="48">
        <v>42198</v>
      </c>
      <c r="D170" s="37" t="s">
        <v>124</v>
      </c>
      <c r="E170" s="36" t="s">
        <v>156</v>
      </c>
      <c r="F170" s="36">
        <v>4</v>
      </c>
      <c r="G170" s="11" t="s">
        <v>20</v>
      </c>
      <c r="H170" s="12">
        <v>115</v>
      </c>
      <c r="I170" s="12" t="s">
        <v>124</v>
      </c>
      <c r="J170" s="36">
        <v>4</v>
      </c>
      <c r="K170" s="36"/>
      <c r="L170" s="36"/>
      <c r="M170" s="36"/>
      <c r="N170" s="49">
        <v>0.52792824074074074</v>
      </c>
      <c r="O170" s="36"/>
      <c r="P170" s="39"/>
      <c r="Q170" s="36"/>
      <c r="R170" s="36"/>
      <c r="S170" s="36"/>
      <c r="T170" s="36"/>
      <c r="U170" s="36"/>
    </row>
    <row r="171" spans="1:21" x14ac:dyDescent="0.2">
      <c r="A171" s="8" t="s">
        <v>172</v>
      </c>
      <c r="B171" s="8">
        <v>1</v>
      </c>
      <c r="C171" s="9">
        <v>42863</v>
      </c>
      <c r="D171" s="11" t="s">
        <v>173</v>
      </c>
      <c r="E171" s="11" t="s">
        <v>174</v>
      </c>
      <c r="F171" s="11">
        <v>1</v>
      </c>
      <c r="G171" s="11" t="s">
        <v>20</v>
      </c>
      <c r="H171" s="51" t="s">
        <v>174</v>
      </c>
      <c r="I171" s="51" t="s">
        <v>174</v>
      </c>
      <c r="J171" s="11">
        <v>1</v>
      </c>
      <c r="K171" s="11" t="s">
        <v>175</v>
      </c>
      <c r="L171" s="11" t="s">
        <v>28</v>
      </c>
      <c r="M171" s="11">
        <v>0</v>
      </c>
      <c r="N171" s="51" t="s">
        <v>174</v>
      </c>
      <c r="O171" s="51" t="s">
        <v>174</v>
      </c>
      <c r="P171" s="51" t="s">
        <v>174</v>
      </c>
      <c r="Q171" s="51" t="s">
        <v>174</v>
      </c>
      <c r="R171" s="51" t="s">
        <v>174</v>
      </c>
      <c r="S171" s="51" t="s">
        <v>174</v>
      </c>
      <c r="T171" s="51" t="s">
        <v>174</v>
      </c>
    </row>
    <row r="172" spans="1:21" x14ac:dyDescent="0.2">
      <c r="A172" s="8" t="s">
        <v>172</v>
      </c>
      <c r="B172" s="8">
        <v>1</v>
      </c>
      <c r="C172" s="9">
        <v>42863</v>
      </c>
      <c r="E172" s="11" t="s">
        <v>174</v>
      </c>
      <c r="F172" s="11">
        <v>2</v>
      </c>
      <c r="G172" s="11" t="s">
        <v>20</v>
      </c>
      <c r="H172" s="51" t="s">
        <v>174</v>
      </c>
      <c r="I172" s="51" t="s">
        <v>174</v>
      </c>
      <c r="J172" s="11">
        <v>1</v>
      </c>
      <c r="K172" s="11" t="s">
        <v>176</v>
      </c>
      <c r="L172" s="11" t="s">
        <v>28</v>
      </c>
      <c r="M172" s="11">
        <v>0</v>
      </c>
      <c r="N172" s="51" t="s">
        <v>174</v>
      </c>
      <c r="O172" s="51" t="s">
        <v>174</v>
      </c>
      <c r="P172" s="51" t="s">
        <v>174</v>
      </c>
      <c r="Q172" s="51" t="s">
        <v>174</v>
      </c>
      <c r="R172" s="51" t="s">
        <v>174</v>
      </c>
      <c r="S172" s="51" t="s">
        <v>174</v>
      </c>
      <c r="T172" s="51" t="s">
        <v>174</v>
      </c>
    </row>
    <row r="173" spans="1:21" x14ac:dyDescent="0.2">
      <c r="A173" s="8" t="s">
        <v>172</v>
      </c>
      <c r="B173" s="8">
        <v>1</v>
      </c>
      <c r="C173" s="9">
        <v>42863</v>
      </c>
      <c r="D173" s="10">
        <v>0.43055555555555558</v>
      </c>
      <c r="E173" s="11" t="s">
        <v>174</v>
      </c>
      <c r="F173" s="11">
        <v>3</v>
      </c>
      <c r="G173" s="11" t="s">
        <v>20</v>
      </c>
      <c r="H173" s="51" t="s">
        <v>174</v>
      </c>
      <c r="I173" s="51" t="s">
        <v>174</v>
      </c>
      <c r="J173" s="11">
        <v>1</v>
      </c>
      <c r="K173" s="11" t="s">
        <v>175</v>
      </c>
      <c r="L173" s="11" t="s">
        <v>28</v>
      </c>
      <c r="M173" s="11">
        <v>0</v>
      </c>
      <c r="N173" s="51" t="s">
        <v>174</v>
      </c>
      <c r="O173" s="51" t="s">
        <v>174</v>
      </c>
      <c r="P173" s="51" t="s">
        <v>174</v>
      </c>
      <c r="Q173" s="51" t="s">
        <v>174</v>
      </c>
      <c r="R173" s="51" t="s">
        <v>174</v>
      </c>
      <c r="S173" s="51" t="s">
        <v>174</v>
      </c>
      <c r="T173" s="51" t="s">
        <v>174</v>
      </c>
    </row>
    <row r="174" spans="1:21" x14ac:dyDescent="0.2">
      <c r="A174" s="8" t="s">
        <v>172</v>
      </c>
      <c r="B174" s="8">
        <v>1</v>
      </c>
      <c r="C174" s="9">
        <v>42863</v>
      </c>
      <c r="D174" s="10">
        <v>0.43611111111111112</v>
      </c>
      <c r="E174" s="11" t="s">
        <v>174</v>
      </c>
      <c r="F174" s="11">
        <v>4</v>
      </c>
      <c r="G174" s="11" t="s">
        <v>20</v>
      </c>
      <c r="H174" s="51" t="s">
        <v>174</v>
      </c>
      <c r="I174" s="51" t="s">
        <v>174</v>
      </c>
      <c r="J174" s="11">
        <v>1</v>
      </c>
      <c r="K174" s="11" t="s">
        <v>176</v>
      </c>
      <c r="L174" s="11" t="s">
        <v>28</v>
      </c>
      <c r="M174" s="11">
        <v>0</v>
      </c>
      <c r="N174" s="51" t="s">
        <v>174</v>
      </c>
      <c r="O174" s="51" t="s">
        <v>174</v>
      </c>
      <c r="P174" s="51" t="s">
        <v>174</v>
      </c>
      <c r="Q174" s="51" t="s">
        <v>174</v>
      </c>
      <c r="R174" s="51" t="s">
        <v>174</v>
      </c>
      <c r="S174" s="51" t="s">
        <v>174</v>
      </c>
      <c r="T174" s="51" t="s">
        <v>174</v>
      </c>
    </row>
    <row r="175" spans="1:21" x14ac:dyDescent="0.2">
      <c r="A175" s="8" t="s">
        <v>172</v>
      </c>
      <c r="B175" s="8">
        <v>1</v>
      </c>
      <c r="C175" s="9">
        <v>42863</v>
      </c>
      <c r="D175" s="10">
        <v>0.43958333333333338</v>
      </c>
      <c r="E175" s="11" t="s">
        <v>174</v>
      </c>
      <c r="F175" s="11">
        <v>5</v>
      </c>
      <c r="G175" s="11" t="s">
        <v>20</v>
      </c>
      <c r="H175" s="51" t="s">
        <v>174</v>
      </c>
      <c r="I175" s="51" t="s">
        <v>174</v>
      </c>
      <c r="J175" s="11">
        <v>1</v>
      </c>
      <c r="K175" s="11" t="s">
        <v>175</v>
      </c>
      <c r="L175" s="11" t="s">
        <v>28</v>
      </c>
      <c r="M175" s="11">
        <v>0</v>
      </c>
      <c r="N175" s="51" t="s">
        <v>174</v>
      </c>
      <c r="O175" s="51" t="s">
        <v>174</v>
      </c>
      <c r="P175" s="51" t="s">
        <v>174</v>
      </c>
      <c r="Q175" s="51" t="s">
        <v>174</v>
      </c>
      <c r="R175" s="51" t="s">
        <v>174</v>
      </c>
      <c r="S175" s="51" t="s">
        <v>174</v>
      </c>
      <c r="T175" s="51" t="s">
        <v>174</v>
      </c>
    </row>
    <row r="176" spans="1:21" x14ac:dyDescent="0.2">
      <c r="A176" s="8" t="s">
        <v>177</v>
      </c>
      <c r="B176" s="8">
        <v>2</v>
      </c>
      <c r="C176" s="9">
        <v>42867</v>
      </c>
      <c r="D176" s="11" t="s">
        <v>178</v>
      </c>
      <c r="E176" s="11" t="s">
        <v>174</v>
      </c>
      <c r="F176" s="11">
        <v>1</v>
      </c>
      <c r="G176" s="11" t="s">
        <v>20</v>
      </c>
      <c r="H176" s="51" t="s">
        <v>174</v>
      </c>
      <c r="I176" s="51" t="s">
        <v>174</v>
      </c>
      <c r="J176" s="11">
        <v>1</v>
      </c>
      <c r="K176" s="11" t="s">
        <v>176</v>
      </c>
      <c r="L176" s="11" t="s">
        <v>23</v>
      </c>
      <c r="M176" s="11">
        <v>0</v>
      </c>
      <c r="N176" s="51" t="s">
        <v>174</v>
      </c>
      <c r="O176" s="51" t="s">
        <v>174</v>
      </c>
      <c r="P176" s="51" t="s">
        <v>174</v>
      </c>
      <c r="Q176" s="51" t="s">
        <v>174</v>
      </c>
      <c r="R176" s="51" t="s">
        <v>174</v>
      </c>
      <c r="S176" s="51" t="s">
        <v>174</v>
      </c>
      <c r="T176" s="51" t="s">
        <v>174</v>
      </c>
    </row>
    <row r="177" spans="1:21" x14ac:dyDescent="0.2">
      <c r="A177" s="8" t="s">
        <v>177</v>
      </c>
      <c r="B177" s="8">
        <v>2</v>
      </c>
      <c r="C177" s="9">
        <v>42867</v>
      </c>
      <c r="D177" s="10">
        <v>0.3923611111111111</v>
      </c>
      <c r="E177" s="11" t="s">
        <v>174</v>
      </c>
      <c r="F177" s="11">
        <v>2</v>
      </c>
      <c r="G177" s="11" t="s">
        <v>20</v>
      </c>
      <c r="H177" s="51" t="s">
        <v>174</v>
      </c>
      <c r="I177" s="51" t="s">
        <v>174</v>
      </c>
      <c r="J177" s="11">
        <v>1</v>
      </c>
      <c r="K177" s="11" t="s">
        <v>175</v>
      </c>
      <c r="L177" s="11" t="s">
        <v>23</v>
      </c>
      <c r="M177" s="11">
        <v>0</v>
      </c>
      <c r="N177" s="51" t="s">
        <v>174</v>
      </c>
      <c r="O177" s="51" t="s">
        <v>174</v>
      </c>
      <c r="P177" s="51" t="s">
        <v>174</v>
      </c>
      <c r="Q177" s="51" t="s">
        <v>174</v>
      </c>
      <c r="R177" s="51" t="s">
        <v>174</v>
      </c>
      <c r="S177" s="51" t="s">
        <v>174</v>
      </c>
      <c r="T177" s="51" t="s">
        <v>174</v>
      </c>
    </row>
    <row r="178" spans="1:21" x14ac:dyDescent="0.2">
      <c r="A178" s="8" t="s">
        <v>177</v>
      </c>
      <c r="B178" s="8">
        <v>2</v>
      </c>
      <c r="C178" s="9">
        <v>42867</v>
      </c>
      <c r="D178" s="10">
        <v>0.39583333333333331</v>
      </c>
      <c r="E178" s="11" t="s">
        <v>174</v>
      </c>
      <c r="F178" s="11">
        <v>3</v>
      </c>
      <c r="G178" s="11" t="s">
        <v>20</v>
      </c>
      <c r="H178" s="51" t="s">
        <v>174</v>
      </c>
      <c r="I178" s="51" t="s">
        <v>174</v>
      </c>
      <c r="J178" s="11">
        <v>1</v>
      </c>
      <c r="K178" s="11" t="s">
        <v>176</v>
      </c>
      <c r="L178" s="11" t="s">
        <v>28</v>
      </c>
      <c r="M178" s="11">
        <v>0</v>
      </c>
      <c r="N178" s="51" t="s">
        <v>174</v>
      </c>
      <c r="O178" s="51" t="s">
        <v>174</v>
      </c>
      <c r="P178" s="51" t="s">
        <v>174</v>
      </c>
      <c r="Q178" s="51" t="s">
        <v>174</v>
      </c>
      <c r="R178" s="51" t="s">
        <v>174</v>
      </c>
      <c r="S178" s="51" t="s">
        <v>174</v>
      </c>
      <c r="T178" s="51" t="s">
        <v>174</v>
      </c>
    </row>
    <row r="179" spans="1:21" x14ac:dyDescent="0.2">
      <c r="A179" s="8" t="s">
        <v>177</v>
      </c>
      <c r="B179" s="8">
        <v>2</v>
      </c>
      <c r="C179" s="9">
        <v>42867</v>
      </c>
      <c r="D179" s="10">
        <v>0.40277777777777773</v>
      </c>
      <c r="E179" s="11" t="s">
        <v>174</v>
      </c>
      <c r="F179" s="11">
        <v>4</v>
      </c>
      <c r="G179" s="11" t="s">
        <v>20</v>
      </c>
      <c r="H179" s="51" t="s">
        <v>174</v>
      </c>
      <c r="I179" s="51" t="s">
        <v>174</v>
      </c>
      <c r="J179" s="11">
        <v>1</v>
      </c>
      <c r="K179" s="11" t="s">
        <v>175</v>
      </c>
      <c r="L179" s="11" t="s">
        <v>161</v>
      </c>
      <c r="M179" s="11">
        <v>0</v>
      </c>
      <c r="N179" s="51" t="s">
        <v>174</v>
      </c>
      <c r="O179" s="51" t="s">
        <v>174</v>
      </c>
      <c r="P179" s="51" t="s">
        <v>174</v>
      </c>
      <c r="Q179" s="51" t="s">
        <v>174</v>
      </c>
      <c r="R179" s="51" t="s">
        <v>174</v>
      </c>
      <c r="S179" s="51" t="s">
        <v>174</v>
      </c>
      <c r="T179" s="51" t="s">
        <v>174</v>
      </c>
    </row>
    <row r="180" spans="1:21" x14ac:dyDescent="0.2">
      <c r="A180" s="8" t="s">
        <v>177</v>
      </c>
      <c r="B180" s="8">
        <v>2</v>
      </c>
      <c r="C180" s="9">
        <v>42867</v>
      </c>
      <c r="D180" s="10">
        <v>0.41319444444444442</v>
      </c>
      <c r="E180" s="11" t="s">
        <v>174</v>
      </c>
      <c r="F180" s="11">
        <v>5</v>
      </c>
      <c r="G180" s="11" t="s">
        <v>20</v>
      </c>
      <c r="H180" s="51" t="s">
        <v>174</v>
      </c>
      <c r="I180" s="51" t="s">
        <v>174</v>
      </c>
      <c r="J180" s="11">
        <v>1</v>
      </c>
      <c r="K180" s="11" t="s">
        <v>176</v>
      </c>
      <c r="L180" s="11" t="s">
        <v>161</v>
      </c>
      <c r="M180" s="11">
        <v>0</v>
      </c>
      <c r="N180" s="51" t="s">
        <v>174</v>
      </c>
      <c r="O180" s="51" t="s">
        <v>174</v>
      </c>
      <c r="P180" s="51" t="s">
        <v>174</v>
      </c>
      <c r="Q180" s="51" t="s">
        <v>174</v>
      </c>
      <c r="R180" s="51" t="s">
        <v>174</v>
      </c>
      <c r="S180" s="51" t="s">
        <v>174</v>
      </c>
      <c r="T180" s="51" t="s">
        <v>174</v>
      </c>
    </row>
    <row r="181" spans="1:21" x14ac:dyDescent="0.2">
      <c r="A181" s="8" t="s">
        <v>177</v>
      </c>
      <c r="B181" s="8">
        <v>2</v>
      </c>
      <c r="C181" s="9">
        <v>42867</v>
      </c>
      <c r="D181" s="10">
        <v>0.41666666666666669</v>
      </c>
      <c r="E181" s="11" t="s">
        <v>174</v>
      </c>
      <c r="F181" s="11">
        <v>6</v>
      </c>
      <c r="G181" s="11" t="s">
        <v>20</v>
      </c>
      <c r="H181" s="51" t="s">
        <v>174</v>
      </c>
      <c r="I181" s="51" t="s">
        <v>174</v>
      </c>
      <c r="J181" s="11">
        <v>1</v>
      </c>
      <c r="K181" s="11" t="s">
        <v>175</v>
      </c>
      <c r="L181" s="11" t="s">
        <v>161</v>
      </c>
      <c r="M181" s="11">
        <v>0</v>
      </c>
      <c r="N181" s="51" t="s">
        <v>174</v>
      </c>
      <c r="O181" s="51" t="s">
        <v>174</v>
      </c>
      <c r="P181" s="51" t="s">
        <v>174</v>
      </c>
      <c r="Q181" s="51" t="s">
        <v>174</v>
      </c>
      <c r="R181" s="51" t="s">
        <v>174</v>
      </c>
      <c r="S181" s="51" t="s">
        <v>174</v>
      </c>
      <c r="T181" s="51" t="s">
        <v>174</v>
      </c>
    </row>
    <row r="182" spans="1:21" x14ac:dyDescent="0.2">
      <c r="A182" s="8" t="s">
        <v>177</v>
      </c>
      <c r="B182" s="8">
        <v>2</v>
      </c>
      <c r="C182" s="9">
        <v>41042</v>
      </c>
      <c r="D182" s="11" t="s">
        <v>179</v>
      </c>
      <c r="E182" s="11" t="s">
        <v>174</v>
      </c>
      <c r="F182" s="11">
        <v>1</v>
      </c>
      <c r="G182" s="11" t="s">
        <v>20</v>
      </c>
      <c r="H182" s="51" t="s">
        <v>174</v>
      </c>
      <c r="I182" s="51" t="s">
        <v>174</v>
      </c>
      <c r="J182" s="11">
        <v>2</v>
      </c>
      <c r="K182" s="11" t="s">
        <v>176</v>
      </c>
      <c r="L182" s="11" t="s">
        <v>28</v>
      </c>
      <c r="M182" s="11">
        <v>0</v>
      </c>
      <c r="N182" s="51" t="s">
        <v>174</v>
      </c>
      <c r="O182" s="51" t="s">
        <v>174</v>
      </c>
      <c r="P182" s="51" t="s">
        <v>174</v>
      </c>
      <c r="Q182" s="51" t="s">
        <v>174</v>
      </c>
      <c r="R182" s="51" t="s">
        <v>174</v>
      </c>
      <c r="S182" s="51" t="s">
        <v>174</v>
      </c>
      <c r="T182" s="51" t="s">
        <v>174</v>
      </c>
    </row>
    <row r="183" spans="1:21" x14ac:dyDescent="0.2">
      <c r="A183" s="8" t="s">
        <v>177</v>
      </c>
      <c r="B183" s="8">
        <v>2</v>
      </c>
      <c r="C183" s="9">
        <v>41042</v>
      </c>
      <c r="D183" s="10">
        <v>0.22222222222222221</v>
      </c>
      <c r="E183" s="11" t="s">
        <v>174</v>
      </c>
      <c r="F183" s="11">
        <v>2</v>
      </c>
      <c r="G183" s="11" t="s">
        <v>20</v>
      </c>
      <c r="H183" s="51" t="s">
        <v>174</v>
      </c>
      <c r="I183" s="51" t="s">
        <v>174</v>
      </c>
      <c r="J183" s="11">
        <v>2</v>
      </c>
      <c r="K183" s="11" t="s">
        <v>175</v>
      </c>
      <c r="L183" s="11" t="s">
        <v>28</v>
      </c>
      <c r="M183" s="11">
        <v>0</v>
      </c>
      <c r="N183" s="51" t="s">
        <v>174</v>
      </c>
      <c r="O183" s="51" t="s">
        <v>174</v>
      </c>
      <c r="P183" s="51" t="s">
        <v>174</v>
      </c>
      <c r="Q183" s="51" t="s">
        <v>174</v>
      </c>
      <c r="R183" s="51" t="s">
        <v>174</v>
      </c>
      <c r="S183" s="51" t="s">
        <v>174</v>
      </c>
      <c r="T183" s="51" t="s">
        <v>174</v>
      </c>
    </row>
    <row r="184" spans="1:21" x14ac:dyDescent="0.2">
      <c r="A184" s="8" t="s">
        <v>177</v>
      </c>
      <c r="B184" s="8">
        <v>2</v>
      </c>
      <c r="C184" s="9">
        <v>41042</v>
      </c>
      <c r="D184" s="10">
        <v>0.22569444444444445</v>
      </c>
      <c r="E184" s="11" t="s">
        <v>174</v>
      </c>
      <c r="F184" s="11">
        <v>3</v>
      </c>
      <c r="G184" s="11" t="s">
        <v>20</v>
      </c>
      <c r="H184" s="51" t="s">
        <v>174</v>
      </c>
      <c r="I184" s="51" t="s">
        <v>174</v>
      </c>
      <c r="J184" s="11">
        <v>2</v>
      </c>
      <c r="K184" s="11" t="s">
        <v>176</v>
      </c>
      <c r="L184" s="11" t="s">
        <v>23</v>
      </c>
      <c r="M184" s="11">
        <v>0</v>
      </c>
      <c r="N184" s="51" t="s">
        <v>174</v>
      </c>
      <c r="O184" s="51" t="s">
        <v>174</v>
      </c>
      <c r="P184" s="51" t="s">
        <v>174</v>
      </c>
      <c r="Q184" s="51" t="s">
        <v>174</v>
      </c>
      <c r="R184" s="51" t="s">
        <v>174</v>
      </c>
      <c r="S184" s="51" t="s">
        <v>174</v>
      </c>
      <c r="T184" s="51" t="s">
        <v>174</v>
      </c>
    </row>
    <row r="185" spans="1:21" x14ac:dyDescent="0.2">
      <c r="A185" s="8" t="s">
        <v>180</v>
      </c>
      <c r="B185" s="8" t="s">
        <v>181</v>
      </c>
      <c r="C185" s="9">
        <v>41775</v>
      </c>
      <c r="D185" s="10">
        <v>0.6875</v>
      </c>
      <c r="F185" s="11">
        <v>1</v>
      </c>
      <c r="G185" s="11" t="s">
        <v>20</v>
      </c>
      <c r="H185" s="51" t="s">
        <v>174</v>
      </c>
      <c r="I185" s="51" t="s">
        <v>174</v>
      </c>
      <c r="J185" s="11">
        <v>1</v>
      </c>
      <c r="K185" s="11" t="s">
        <v>176</v>
      </c>
      <c r="L185" s="11" t="s">
        <v>35</v>
      </c>
      <c r="M185" s="11">
        <v>1</v>
      </c>
      <c r="N185" s="51" t="s">
        <v>174</v>
      </c>
      <c r="O185" s="51" t="s">
        <v>174</v>
      </c>
      <c r="P185" s="51" t="s">
        <v>174</v>
      </c>
      <c r="Q185" s="51" t="s">
        <v>174</v>
      </c>
      <c r="R185" s="51" t="s">
        <v>174</v>
      </c>
      <c r="S185" s="51" t="s">
        <v>174</v>
      </c>
      <c r="T185" s="51" t="s">
        <v>174</v>
      </c>
    </row>
    <row r="186" spans="1:21" x14ac:dyDescent="0.2">
      <c r="A186" s="8" t="s">
        <v>180</v>
      </c>
      <c r="B186" s="8" t="s">
        <v>181</v>
      </c>
      <c r="C186" s="9">
        <v>41775</v>
      </c>
      <c r="F186" s="11">
        <v>2</v>
      </c>
      <c r="G186" s="11" t="s">
        <v>20</v>
      </c>
      <c r="H186" s="51" t="s">
        <v>174</v>
      </c>
      <c r="I186" s="51" t="s">
        <v>174</v>
      </c>
      <c r="J186" s="11">
        <v>1</v>
      </c>
      <c r="K186" s="11" t="s">
        <v>176</v>
      </c>
      <c r="L186" s="11" t="s">
        <v>35</v>
      </c>
      <c r="M186" s="11">
        <v>1</v>
      </c>
      <c r="N186" s="51" t="s">
        <v>174</v>
      </c>
      <c r="O186" s="51" t="s">
        <v>174</v>
      </c>
      <c r="P186" s="51" t="s">
        <v>174</v>
      </c>
      <c r="Q186" s="51" t="s">
        <v>174</v>
      </c>
      <c r="R186" s="51" t="s">
        <v>174</v>
      </c>
      <c r="S186" s="51" t="s">
        <v>174</v>
      </c>
      <c r="T186" s="51" t="s">
        <v>174</v>
      </c>
    </row>
    <row r="187" spans="1:21" x14ac:dyDescent="0.2">
      <c r="A187" s="8" t="s">
        <v>180</v>
      </c>
      <c r="B187" s="8" t="s">
        <v>181</v>
      </c>
      <c r="C187" s="9">
        <v>41775</v>
      </c>
      <c r="F187" s="11">
        <v>3</v>
      </c>
      <c r="G187" s="11" t="s">
        <v>20</v>
      </c>
      <c r="H187" s="51" t="s">
        <v>174</v>
      </c>
      <c r="I187" s="51" t="s">
        <v>174</v>
      </c>
      <c r="J187" s="11">
        <v>1</v>
      </c>
      <c r="K187" s="11" t="s">
        <v>176</v>
      </c>
      <c r="L187" s="11" t="s">
        <v>35</v>
      </c>
      <c r="M187" s="11">
        <v>1</v>
      </c>
      <c r="N187" s="51" t="s">
        <v>174</v>
      </c>
      <c r="O187" s="51" t="s">
        <v>174</v>
      </c>
      <c r="P187" s="51" t="s">
        <v>174</v>
      </c>
      <c r="Q187" s="51" t="s">
        <v>174</v>
      </c>
      <c r="R187" s="51" t="s">
        <v>174</v>
      </c>
      <c r="S187" s="51" t="s">
        <v>174</v>
      </c>
      <c r="T187" s="51" t="s">
        <v>174</v>
      </c>
    </row>
    <row r="188" spans="1:21" x14ac:dyDescent="0.2">
      <c r="A188" s="8" t="s">
        <v>180</v>
      </c>
      <c r="B188" s="8" t="s">
        <v>181</v>
      </c>
      <c r="C188" s="9">
        <v>41775</v>
      </c>
      <c r="F188" s="11">
        <v>4</v>
      </c>
      <c r="G188" s="11" t="s">
        <v>20</v>
      </c>
      <c r="H188" s="51" t="s">
        <v>174</v>
      </c>
      <c r="I188" s="51" t="s">
        <v>174</v>
      </c>
      <c r="J188" s="11">
        <v>1</v>
      </c>
      <c r="K188" s="11" t="s">
        <v>176</v>
      </c>
      <c r="L188" s="11" t="s">
        <v>35</v>
      </c>
      <c r="M188" s="11">
        <v>1</v>
      </c>
      <c r="N188" s="51" t="s">
        <v>174</v>
      </c>
      <c r="O188" s="51" t="s">
        <v>174</v>
      </c>
      <c r="P188" s="51" t="s">
        <v>174</v>
      </c>
      <c r="Q188" s="51" t="s">
        <v>174</v>
      </c>
      <c r="R188" s="51" t="s">
        <v>174</v>
      </c>
      <c r="S188" s="51" t="s">
        <v>174</v>
      </c>
      <c r="T188" s="51" t="s">
        <v>174</v>
      </c>
    </row>
    <row r="189" spans="1:21" x14ac:dyDescent="0.2">
      <c r="A189" s="8" t="s">
        <v>180</v>
      </c>
      <c r="B189" s="8" t="s">
        <v>181</v>
      </c>
      <c r="C189" s="9">
        <v>41775</v>
      </c>
      <c r="F189" s="11">
        <v>5</v>
      </c>
      <c r="G189" s="11" t="s">
        <v>20</v>
      </c>
      <c r="H189" s="51" t="s">
        <v>174</v>
      </c>
      <c r="I189" s="51" t="s">
        <v>174</v>
      </c>
      <c r="J189" s="11">
        <v>1</v>
      </c>
      <c r="K189" s="11" t="s">
        <v>176</v>
      </c>
      <c r="L189" s="11" t="s">
        <v>35</v>
      </c>
      <c r="M189" s="11">
        <v>1</v>
      </c>
      <c r="N189" s="51" t="s">
        <v>174</v>
      </c>
      <c r="O189" s="51" t="s">
        <v>174</v>
      </c>
      <c r="P189" s="51" t="s">
        <v>174</v>
      </c>
      <c r="Q189" s="51" t="s">
        <v>174</v>
      </c>
      <c r="R189" s="51" t="s">
        <v>174</v>
      </c>
      <c r="S189" s="51" t="s">
        <v>174</v>
      </c>
      <c r="T189" s="51" t="s">
        <v>174</v>
      </c>
    </row>
    <row r="190" spans="1:21" x14ac:dyDescent="0.2">
      <c r="A190" s="8" t="s">
        <v>180</v>
      </c>
      <c r="B190" s="8" t="s">
        <v>181</v>
      </c>
      <c r="C190" s="9">
        <v>41775</v>
      </c>
      <c r="F190" s="11">
        <v>6</v>
      </c>
      <c r="G190" s="11" t="s">
        <v>20</v>
      </c>
      <c r="H190" s="51" t="s">
        <v>174</v>
      </c>
      <c r="I190" s="51" t="s">
        <v>174</v>
      </c>
      <c r="J190" s="11">
        <v>1</v>
      </c>
      <c r="K190" s="11" t="s">
        <v>176</v>
      </c>
      <c r="L190" s="11" t="s">
        <v>183</v>
      </c>
      <c r="M190" s="11">
        <v>0</v>
      </c>
      <c r="N190" s="51" t="s">
        <v>174</v>
      </c>
      <c r="O190" s="51" t="s">
        <v>174</v>
      </c>
      <c r="P190" s="51" t="s">
        <v>174</v>
      </c>
      <c r="Q190" s="51" t="s">
        <v>174</v>
      </c>
      <c r="R190" s="51" t="s">
        <v>174</v>
      </c>
      <c r="S190" s="51" t="s">
        <v>174</v>
      </c>
      <c r="T190" s="51" t="s">
        <v>174</v>
      </c>
    </row>
    <row r="191" spans="1:21" x14ac:dyDescent="0.2">
      <c r="A191" s="8" t="s">
        <v>180</v>
      </c>
      <c r="B191" s="8" t="s">
        <v>181</v>
      </c>
      <c r="C191" s="9">
        <v>41775</v>
      </c>
      <c r="F191" s="11">
        <v>7</v>
      </c>
      <c r="G191" s="11" t="s">
        <v>20</v>
      </c>
      <c r="H191" s="51" t="s">
        <v>174</v>
      </c>
      <c r="I191" s="51" t="s">
        <v>174</v>
      </c>
      <c r="J191" s="11">
        <v>1</v>
      </c>
      <c r="K191" s="11" t="s">
        <v>176</v>
      </c>
      <c r="L191" s="11" t="s">
        <v>35</v>
      </c>
      <c r="M191" s="11">
        <v>1</v>
      </c>
      <c r="N191" s="51" t="s">
        <v>174</v>
      </c>
      <c r="O191" s="51" t="s">
        <v>174</v>
      </c>
      <c r="P191" s="51" t="s">
        <v>174</v>
      </c>
      <c r="Q191" s="51" t="s">
        <v>174</v>
      </c>
      <c r="R191" s="51" t="s">
        <v>174</v>
      </c>
      <c r="S191" s="51" t="s">
        <v>174</v>
      </c>
      <c r="T191" s="51" t="s">
        <v>174</v>
      </c>
    </row>
    <row r="192" spans="1:21" x14ac:dyDescent="0.2">
      <c r="A192" s="8" t="s">
        <v>180</v>
      </c>
      <c r="B192" s="8" t="s">
        <v>181</v>
      </c>
      <c r="C192" s="9">
        <v>41775</v>
      </c>
      <c r="F192" s="11">
        <v>8</v>
      </c>
      <c r="G192" s="11" t="s">
        <v>20</v>
      </c>
      <c r="H192" s="51" t="s">
        <v>174</v>
      </c>
      <c r="I192" s="51" t="s">
        <v>174</v>
      </c>
      <c r="J192" s="11">
        <v>1</v>
      </c>
      <c r="K192" s="11" t="s">
        <v>176</v>
      </c>
      <c r="L192" s="11" t="s">
        <v>184</v>
      </c>
      <c r="N192" s="51" t="s">
        <v>174</v>
      </c>
      <c r="O192" s="51" t="s">
        <v>174</v>
      </c>
      <c r="P192" s="51" t="s">
        <v>174</v>
      </c>
      <c r="Q192" s="51" t="s">
        <v>174</v>
      </c>
      <c r="R192" s="51" t="s">
        <v>174</v>
      </c>
      <c r="S192" s="51" t="s">
        <v>174</v>
      </c>
      <c r="T192" s="51" t="s">
        <v>174</v>
      </c>
      <c r="U192" s="11" t="s">
        <v>185</v>
      </c>
    </row>
    <row r="193" spans="1:21" x14ac:dyDescent="0.2">
      <c r="A193" s="8" t="s">
        <v>180</v>
      </c>
      <c r="B193" s="8" t="s">
        <v>181</v>
      </c>
      <c r="C193" s="9">
        <v>41775</v>
      </c>
      <c r="F193" s="11">
        <v>9</v>
      </c>
      <c r="G193" s="11" t="s">
        <v>20</v>
      </c>
      <c r="H193" s="51" t="s">
        <v>174</v>
      </c>
      <c r="I193" s="51" t="s">
        <v>174</v>
      </c>
      <c r="J193" s="11">
        <v>1</v>
      </c>
      <c r="K193" s="11" t="s">
        <v>176</v>
      </c>
      <c r="L193" s="11" t="s">
        <v>35</v>
      </c>
      <c r="M193" s="11">
        <v>1</v>
      </c>
      <c r="N193" s="51" t="s">
        <v>174</v>
      </c>
      <c r="O193" s="51" t="s">
        <v>174</v>
      </c>
      <c r="P193" s="51" t="s">
        <v>174</v>
      </c>
      <c r="Q193" s="51" t="s">
        <v>174</v>
      </c>
      <c r="R193" s="51" t="s">
        <v>174</v>
      </c>
      <c r="S193" s="51" t="s">
        <v>174</v>
      </c>
      <c r="T193" s="51" t="s">
        <v>174</v>
      </c>
    </row>
    <row r="194" spans="1:21" x14ac:dyDescent="0.2">
      <c r="A194" s="8" t="s">
        <v>180</v>
      </c>
      <c r="B194" s="8" t="s">
        <v>181</v>
      </c>
      <c r="C194" s="9">
        <v>41775</v>
      </c>
      <c r="F194" s="11">
        <v>10</v>
      </c>
      <c r="G194" s="11" t="s">
        <v>20</v>
      </c>
      <c r="H194" s="51" t="s">
        <v>174</v>
      </c>
      <c r="I194" s="51" t="s">
        <v>174</v>
      </c>
      <c r="J194" s="11">
        <v>1</v>
      </c>
      <c r="K194" s="11" t="s">
        <v>176</v>
      </c>
      <c r="L194" s="11" t="s">
        <v>184</v>
      </c>
      <c r="N194" s="51" t="s">
        <v>174</v>
      </c>
      <c r="O194" s="51" t="s">
        <v>174</v>
      </c>
      <c r="P194" s="51" t="s">
        <v>174</v>
      </c>
      <c r="Q194" s="51" t="s">
        <v>174</v>
      </c>
      <c r="R194" s="51" t="s">
        <v>174</v>
      </c>
      <c r="S194" s="51" t="s">
        <v>174</v>
      </c>
      <c r="T194" s="51" t="s">
        <v>174</v>
      </c>
      <c r="U194" s="11" t="s">
        <v>185</v>
      </c>
    </row>
    <row r="195" spans="1:21" x14ac:dyDescent="0.2">
      <c r="A195" s="8" t="s">
        <v>186</v>
      </c>
      <c r="B195" s="8" t="s">
        <v>187</v>
      </c>
      <c r="C195" s="9">
        <v>41911</v>
      </c>
      <c r="D195" s="10">
        <v>0.57430555555555551</v>
      </c>
      <c r="F195" s="11">
        <v>1</v>
      </c>
      <c r="G195" s="11" t="s">
        <v>20</v>
      </c>
      <c r="H195" s="51" t="s">
        <v>174</v>
      </c>
      <c r="I195" s="51" t="s">
        <v>174</v>
      </c>
      <c r="J195" s="11">
        <v>1</v>
      </c>
      <c r="K195" s="11" t="s">
        <v>188</v>
      </c>
      <c r="L195" s="11" t="s">
        <v>28</v>
      </c>
      <c r="M195" s="11">
        <v>1</v>
      </c>
      <c r="N195" s="51" t="s">
        <v>174</v>
      </c>
      <c r="O195" s="51" t="s">
        <v>174</v>
      </c>
      <c r="P195" s="51" t="s">
        <v>174</v>
      </c>
      <c r="Q195" s="51" t="s">
        <v>174</v>
      </c>
      <c r="R195" s="51" t="s">
        <v>174</v>
      </c>
      <c r="S195" s="51" t="s">
        <v>174</v>
      </c>
      <c r="T195" s="51" t="s">
        <v>174</v>
      </c>
      <c r="U195" s="11" t="s">
        <v>189</v>
      </c>
    </row>
    <row r="196" spans="1:21" x14ac:dyDescent="0.2">
      <c r="A196" s="8" t="s">
        <v>186</v>
      </c>
      <c r="B196" s="8" t="s">
        <v>187</v>
      </c>
      <c r="C196" s="9">
        <v>41911</v>
      </c>
      <c r="D196" s="10"/>
      <c r="F196" s="11">
        <v>3</v>
      </c>
      <c r="G196" s="11" t="s">
        <v>20</v>
      </c>
      <c r="H196" s="51" t="s">
        <v>174</v>
      </c>
      <c r="I196" s="51" t="s">
        <v>174</v>
      </c>
      <c r="J196" s="11">
        <v>1</v>
      </c>
      <c r="K196" s="11" t="s">
        <v>188</v>
      </c>
      <c r="L196" s="11" t="s">
        <v>23</v>
      </c>
      <c r="M196" s="11">
        <v>1</v>
      </c>
      <c r="N196" s="51" t="s">
        <v>174</v>
      </c>
      <c r="O196" s="51" t="s">
        <v>174</v>
      </c>
      <c r="P196" s="51" t="s">
        <v>174</v>
      </c>
      <c r="Q196" s="51" t="s">
        <v>174</v>
      </c>
      <c r="R196" s="51" t="s">
        <v>174</v>
      </c>
      <c r="S196" s="51" t="s">
        <v>174</v>
      </c>
      <c r="T196" s="51" t="s">
        <v>174</v>
      </c>
      <c r="U196" s="11" t="s">
        <v>190</v>
      </c>
    </row>
    <row r="197" spans="1:21" x14ac:dyDescent="0.2">
      <c r="A197" s="32" t="s">
        <v>186</v>
      </c>
      <c r="B197" s="32" t="s">
        <v>187</v>
      </c>
      <c r="C197" s="33">
        <v>41911</v>
      </c>
      <c r="D197" s="34"/>
      <c r="F197" s="32">
        <v>5</v>
      </c>
      <c r="G197" s="11" t="s">
        <v>20</v>
      </c>
      <c r="H197" s="51" t="s">
        <v>174</v>
      </c>
      <c r="I197" s="51" t="s">
        <v>174</v>
      </c>
      <c r="J197" s="32">
        <v>1</v>
      </c>
      <c r="K197" s="11" t="s">
        <v>188</v>
      </c>
      <c r="L197" s="32" t="s">
        <v>23</v>
      </c>
      <c r="M197" s="32">
        <v>0</v>
      </c>
      <c r="N197" s="51" t="s">
        <v>174</v>
      </c>
      <c r="O197" s="51" t="s">
        <v>174</v>
      </c>
      <c r="P197" s="51" t="s">
        <v>174</v>
      </c>
      <c r="Q197" s="51" t="s">
        <v>174</v>
      </c>
      <c r="R197" s="51" t="s">
        <v>174</v>
      </c>
      <c r="S197" s="51" t="s">
        <v>174</v>
      </c>
      <c r="T197" s="51" t="s">
        <v>174</v>
      </c>
      <c r="U197" s="32" t="s">
        <v>191</v>
      </c>
    </row>
    <row r="198" spans="1:21" x14ac:dyDescent="0.2">
      <c r="A198" s="8" t="s">
        <v>186</v>
      </c>
      <c r="B198" s="8" t="s">
        <v>187</v>
      </c>
      <c r="C198" s="9">
        <v>41911</v>
      </c>
      <c r="F198" s="11">
        <v>2</v>
      </c>
      <c r="G198" s="11" t="s">
        <v>20</v>
      </c>
      <c r="H198" s="51" t="s">
        <v>174</v>
      </c>
      <c r="I198" s="51" t="s">
        <v>174</v>
      </c>
      <c r="J198" s="11">
        <v>2</v>
      </c>
      <c r="K198" s="11" t="s">
        <v>188</v>
      </c>
      <c r="L198" s="11" t="s">
        <v>28</v>
      </c>
      <c r="M198" s="11">
        <v>0</v>
      </c>
      <c r="N198" s="51" t="s">
        <v>174</v>
      </c>
      <c r="O198" s="51" t="s">
        <v>174</v>
      </c>
      <c r="P198" s="51" t="s">
        <v>174</v>
      </c>
      <c r="Q198" s="51" t="s">
        <v>174</v>
      </c>
      <c r="R198" s="51" t="s">
        <v>174</v>
      </c>
      <c r="S198" s="51" t="s">
        <v>174</v>
      </c>
      <c r="T198" s="51" t="s">
        <v>174</v>
      </c>
    </row>
    <row r="199" spans="1:21" x14ac:dyDescent="0.2">
      <c r="A199" s="8" t="s">
        <v>186</v>
      </c>
      <c r="B199" s="8" t="s">
        <v>187</v>
      </c>
      <c r="C199" s="9">
        <v>41911</v>
      </c>
      <c r="F199" s="11">
        <v>4</v>
      </c>
      <c r="G199" s="11" t="s">
        <v>20</v>
      </c>
      <c r="H199" s="51" t="s">
        <v>174</v>
      </c>
      <c r="I199" s="51" t="s">
        <v>174</v>
      </c>
      <c r="J199" s="11">
        <v>2</v>
      </c>
      <c r="K199" s="11" t="s">
        <v>188</v>
      </c>
      <c r="L199" s="11" t="s">
        <v>28</v>
      </c>
      <c r="M199" s="11">
        <v>0</v>
      </c>
      <c r="N199" s="51" t="s">
        <v>174</v>
      </c>
      <c r="O199" s="51" t="s">
        <v>174</v>
      </c>
      <c r="P199" s="51" t="s">
        <v>174</v>
      </c>
      <c r="Q199" s="51" t="s">
        <v>174</v>
      </c>
      <c r="R199" s="51" t="s">
        <v>174</v>
      </c>
      <c r="S199" s="51" t="s">
        <v>174</v>
      </c>
      <c r="T199" s="51" t="s">
        <v>174</v>
      </c>
    </row>
    <row r="200" spans="1:21" x14ac:dyDescent="0.2">
      <c r="A200" s="8" t="s">
        <v>186</v>
      </c>
      <c r="B200" s="8" t="s">
        <v>187</v>
      </c>
      <c r="C200" s="9">
        <v>41911</v>
      </c>
      <c r="D200" s="10">
        <v>0.62986111111111109</v>
      </c>
      <c r="F200" s="11">
        <v>1</v>
      </c>
      <c r="G200" s="11" t="s">
        <v>20</v>
      </c>
      <c r="H200" s="51" t="s">
        <v>174</v>
      </c>
      <c r="I200" s="51" t="s">
        <v>174</v>
      </c>
      <c r="J200" s="11">
        <v>3</v>
      </c>
      <c r="K200" s="11" t="s">
        <v>188</v>
      </c>
      <c r="L200" s="11" t="s">
        <v>23</v>
      </c>
      <c r="M200" s="11">
        <v>0</v>
      </c>
      <c r="N200" s="51" t="s">
        <v>174</v>
      </c>
      <c r="O200" s="51" t="s">
        <v>174</v>
      </c>
      <c r="P200" s="51" t="s">
        <v>174</v>
      </c>
      <c r="Q200" s="51" t="s">
        <v>174</v>
      </c>
      <c r="R200" s="51" t="s">
        <v>174</v>
      </c>
      <c r="S200" s="51" t="s">
        <v>174</v>
      </c>
      <c r="T200" s="51" t="s">
        <v>174</v>
      </c>
    </row>
    <row r="201" spans="1:21" x14ac:dyDescent="0.2">
      <c r="A201" s="8" t="s">
        <v>186</v>
      </c>
      <c r="B201" s="8" t="s">
        <v>187</v>
      </c>
      <c r="C201" s="9">
        <v>41911</v>
      </c>
      <c r="F201" s="11">
        <v>3</v>
      </c>
      <c r="G201" s="11" t="s">
        <v>20</v>
      </c>
      <c r="H201" s="51" t="s">
        <v>174</v>
      </c>
      <c r="I201" s="51" t="s">
        <v>174</v>
      </c>
      <c r="J201" s="11">
        <v>3</v>
      </c>
      <c r="K201" s="11" t="s">
        <v>188</v>
      </c>
      <c r="L201" s="11" t="s">
        <v>23</v>
      </c>
      <c r="M201" s="11">
        <v>0</v>
      </c>
      <c r="N201" s="51" t="s">
        <v>174</v>
      </c>
      <c r="O201" s="51" t="s">
        <v>174</v>
      </c>
      <c r="P201" s="51" t="s">
        <v>174</v>
      </c>
      <c r="Q201" s="51" t="s">
        <v>174</v>
      </c>
      <c r="R201" s="51" t="s">
        <v>174</v>
      </c>
      <c r="S201" s="51" t="s">
        <v>174</v>
      </c>
      <c r="T201" s="51" t="s">
        <v>174</v>
      </c>
    </row>
    <row r="202" spans="1:21" x14ac:dyDescent="0.2">
      <c r="A202" s="8" t="s">
        <v>186</v>
      </c>
      <c r="B202" s="8" t="s">
        <v>187</v>
      </c>
      <c r="C202" s="9">
        <v>41911</v>
      </c>
      <c r="F202" s="11">
        <v>5</v>
      </c>
      <c r="G202" s="11" t="s">
        <v>20</v>
      </c>
      <c r="H202" s="51" t="s">
        <v>174</v>
      </c>
      <c r="I202" s="51" t="s">
        <v>174</v>
      </c>
      <c r="J202" s="11">
        <v>3</v>
      </c>
      <c r="K202" s="11" t="s">
        <v>188</v>
      </c>
      <c r="L202" s="11" t="s">
        <v>23</v>
      </c>
      <c r="M202" s="11">
        <v>0</v>
      </c>
      <c r="N202" s="51" t="s">
        <v>174</v>
      </c>
      <c r="O202" s="51" t="s">
        <v>174</v>
      </c>
      <c r="P202" s="51" t="s">
        <v>174</v>
      </c>
      <c r="Q202" s="51" t="s">
        <v>174</v>
      </c>
      <c r="R202" s="51" t="s">
        <v>174</v>
      </c>
      <c r="S202" s="51" t="s">
        <v>174</v>
      </c>
      <c r="T202" s="51" t="s">
        <v>174</v>
      </c>
    </row>
    <row r="203" spans="1:21" x14ac:dyDescent="0.2">
      <c r="A203" s="8" t="s">
        <v>186</v>
      </c>
      <c r="B203" s="8" t="s">
        <v>187</v>
      </c>
      <c r="C203" s="9">
        <v>41911</v>
      </c>
      <c r="F203" s="11">
        <v>2</v>
      </c>
      <c r="G203" s="11" t="s">
        <v>20</v>
      </c>
      <c r="H203" s="51" t="s">
        <v>174</v>
      </c>
      <c r="I203" s="51" t="s">
        <v>174</v>
      </c>
      <c r="J203" s="11">
        <v>4</v>
      </c>
      <c r="K203" s="11" t="s">
        <v>188</v>
      </c>
      <c r="L203" s="11" t="s">
        <v>28</v>
      </c>
      <c r="M203" s="11">
        <v>1</v>
      </c>
      <c r="N203" s="51" t="s">
        <v>174</v>
      </c>
      <c r="O203" s="51" t="s">
        <v>174</v>
      </c>
      <c r="P203" s="51" t="s">
        <v>174</v>
      </c>
      <c r="Q203" s="51" t="s">
        <v>174</v>
      </c>
      <c r="R203" s="51" t="s">
        <v>174</v>
      </c>
      <c r="S203" s="51" t="s">
        <v>174</v>
      </c>
      <c r="T203" s="51" t="s">
        <v>174</v>
      </c>
    </row>
    <row r="204" spans="1:21" x14ac:dyDescent="0.2">
      <c r="A204" s="8" t="s">
        <v>186</v>
      </c>
      <c r="B204" s="8" t="s">
        <v>187</v>
      </c>
      <c r="C204" s="9">
        <v>41911</v>
      </c>
      <c r="F204" s="11">
        <v>4</v>
      </c>
      <c r="G204" s="11" t="s">
        <v>20</v>
      </c>
      <c r="H204" s="51" t="s">
        <v>174</v>
      </c>
      <c r="I204" s="51" t="s">
        <v>174</v>
      </c>
      <c r="J204" s="11">
        <v>4</v>
      </c>
      <c r="K204" s="11" t="s">
        <v>188</v>
      </c>
      <c r="L204" s="11" t="s">
        <v>23</v>
      </c>
      <c r="M204" s="11">
        <v>0</v>
      </c>
      <c r="N204" s="51" t="s">
        <v>174</v>
      </c>
      <c r="O204" s="51" t="s">
        <v>174</v>
      </c>
      <c r="P204" s="51" t="s">
        <v>174</v>
      </c>
      <c r="Q204" s="51" t="s">
        <v>174</v>
      </c>
      <c r="R204" s="51" t="s">
        <v>174</v>
      </c>
      <c r="S204" s="51" t="s">
        <v>174</v>
      </c>
      <c r="T204" s="51" t="s">
        <v>174</v>
      </c>
    </row>
    <row r="205" spans="1:21" x14ac:dyDescent="0.2">
      <c r="A205" s="8" t="s">
        <v>186</v>
      </c>
      <c r="B205" s="8" t="s">
        <v>187</v>
      </c>
      <c r="C205" s="9">
        <v>41911</v>
      </c>
      <c r="D205" s="10"/>
      <c r="F205" s="11">
        <v>2</v>
      </c>
      <c r="G205" s="11" t="s">
        <v>20</v>
      </c>
      <c r="H205" s="51" t="s">
        <v>174</v>
      </c>
      <c r="I205" s="51" t="s">
        <v>174</v>
      </c>
      <c r="J205" s="11">
        <v>1</v>
      </c>
      <c r="K205" s="11" t="s">
        <v>176</v>
      </c>
      <c r="L205" s="11" t="s">
        <v>23</v>
      </c>
      <c r="M205" s="11">
        <v>0</v>
      </c>
      <c r="N205" s="51" t="s">
        <v>174</v>
      </c>
      <c r="O205" s="51" t="s">
        <v>174</v>
      </c>
      <c r="P205" s="51" t="s">
        <v>174</v>
      </c>
      <c r="Q205" s="51" t="s">
        <v>174</v>
      </c>
      <c r="R205" s="51" t="s">
        <v>174</v>
      </c>
      <c r="S205" s="51" t="s">
        <v>174</v>
      </c>
      <c r="T205" s="51" t="s">
        <v>174</v>
      </c>
      <c r="U205" s="11" t="s">
        <v>194</v>
      </c>
    </row>
    <row r="206" spans="1:21" x14ac:dyDescent="0.2">
      <c r="A206" s="8" t="s">
        <v>186</v>
      </c>
      <c r="B206" s="8" t="s">
        <v>187</v>
      </c>
      <c r="C206" s="9">
        <v>41911</v>
      </c>
      <c r="D206" s="10"/>
      <c r="F206" s="11">
        <v>4</v>
      </c>
      <c r="G206" s="11" t="s">
        <v>20</v>
      </c>
      <c r="H206" s="51" t="s">
        <v>174</v>
      </c>
      <c r="I206" s="51" t="s">
        <v>174</v>
      </c>
      <c r="J206" s="11">
        <v>1</v>
      </c>
      <c r="K206" s="11" t="s">
        <v>176</v>
      </c>
      <c r="L206" s="11" t="s">
        <v>195</v>
      </c>
      <c r="M206" s="11">
        <v>0</v>
      </c>
      <c r="N206" s="51" t="s">
        <v>174</v>
      </c>
      <c r="O206" s="51" t="s">
        <v>174</v>
      </c>
      <c r="P206" s="51" t="s">
        <v>174</v>
      </c>
      <c r="Q206" s="51" t="s">
        <v>174</v>
      </c>
      <c r="R206" s="51" t="s">
        <v>174</v>
      </c>
      <c r="S206" s="51" t="s">
        <v>174</v>
      </c>
      <c r="T206" s="51" t="s">
        <v>174</v>
      </c>
      <c r="U206" s="11" t="s">
        <v>196</v>
      </c>
    </row>
    <row r="207" spans="1:21" ht="16" x14ac:dyDescent="0.2">
      <c r="A207" s="8" t="s">
        <v>186</v>
      </c>
      <c r="B207" s="8" t="s">
        <v>187</v>
      </c>
      <c r="C207" s="9">
        <v>41911</v>
      </c>
      <c r="D207" s="42">
        <v>0.58819444444444446</v>
      </c>
      <c r="F207" s="43">
        <v>1</v>
      </c>
      <c r="G207" s="11" t="s">
        <v>20</v>
      </c>
      <c r="H207" s="51" t="s">
        <v>174</v>
      </c>
      <c r="I207" s="51" t="s">
        <v>174</v>
      </c>
      <c r="J207" s="43">
        <v>2</v>
      </c>
      <c r="K207" s="11" t="s">
        <v>176</v>
      </c>
      <c r="L207" s="52" t="s">
        <v>23</v>
      </c>
      <c r="M207" s="52">
        <v>0</v>
      </c>
      <c r="N207" s="51" t="s">
        <v>174</v>
      </c>
      <c r="O207" s="51" t="s">
        <v>174</v>
      </c>
      <c r="P207" s="51" t="s">
        <v>174</v>
      </c>
      <c r="Q207" s="51" t="s">
        <v>174</v>
      </c>
      <c r="R207" s="51" t="s">
        <v>174</v>
      </c>
      <c r="S207" s="51" t="s">
        <v>174</v>
      </c>
      <c r="T207" s="51" t="s">
        <v>174</v>
      </c>
      <c r="U207" s="52"/>
    </row>
    <row r="208" spans="1:21" x14ac:dyDescent="0.2">
      <c r="A208" s="8" t="s">
        <v>186</v>
      </c>
      <c r="B208" s="8" t="s">
        <v>187</v>
      </c>
      <c r="C208" s="9">
        <v>41911</v>
      </c>
      <c r="F208" s="11">
        <v>3</v>
      </c>
      <c r="G208" s="11" t="s">
        <v>20</v>
      </c>
      <c r="H208" s="51" t="s">
        <v>174</v>
      </c>
      <c r="I208" s="51" t="s">
        <v>174</v>
      </c>
      <c r="J208" s="11">
        <v>2</v>
      </c>
      <c r="K208" s="11" t="s">
        <v>176</v>
      </c>
      <c r="L208" s="11" t="s">
        <v>23</v>
      </c>
      <c r="M208" s="11">
        <v>0</v>
      </c>
      <c r="N208" s="51" t="s">
        <v>174</v>
      </c>
      <c r="O208" s="51" t="s">
        <v>174</v>
      </c>
      <c r="P208" s="51" t="s">
        <v>174</v>
      </c>
      <c r="Q208" s="51" t="s">
        <v>174</v>
      </c>
      <c r="R208" s="51" t="s">
        <v>174</v>
      </c>
      <c r="S208" s="51" t="s">
        <v>174</v>
      </c>
      <c r="T208" s="51" t="s">
        <v>174</v>
      </c>
    </row>
    <row r="209" spans="1:21" x14ac:dyDescent="0.2">
      <c r="A209" s="8" t="s">
        <v>186</v>
      </c>
      <c r="B209" s="8" t="s">
        <v>187</v>
      </c>
      <c r="C209" s="9">
        <v>41911</v>
      </c>
      <c r="F209" s="11">
        <v>5</v>
      </c>
      <c r="G209" s="11" t="s">
        <v>20</v>
      </c>
      <c r="H209" s="51" t="s">
        <v>174</v>
      </c>
      <c r="I209" s="51" t="s">
        <v>174</v>
      </c>
      <c r="J209" s="11">
        <v>2</v>
      </c>
      <c r="K209" s="11" t="s">
        <v>176</v>
      </c>
      <c r="L209" s="11" t="s">
        <v>23</v>
      </c>
      <c r="M209" s="11">
        <v>0</v>
      </c>
      <c r="N209" s="51" t="s">
        <v>174</v>
      </c>
      <c r="O209" s="51" t="s">
        <v>174</v>
      </c>
      <c r="P209" s="51" t="s">
        <v>174</v>
      </c>
      <c r="Q209" s="51" t="s">
        <v>174</v>
      </c>
      <c r="R209" s="51" t="s">
        <v>174</v>
      </c>
      <c r="S209" s="51" t="s">
        <v>174</v>
      </c>
      <c r="T209" s="51" t="s">
        <v>174</v>
      </c>
    </row>
    <row r="210" spans="1:21" x14ac:dyDescent="0.2">
      <c r="A210" s="8" t="s">
        <v>186</v>
      </c>
      <c r="B210" s="8" t="s">
        <v>187</v>
      </c>
      <c r="C210" s="9">
        <v>41911</v>
      </c>
      <c r="F210" s="11">
        <v>2</v>
      </c>
      <c r="G210" s="11" t="s">
        <v>20</v>
      </c>
      <c r="H210" s="51" t="s">
        <v>174</v>
      </c>
      <c r="I210" s="51" t="s">
        <v>174</v>
      </c>
      <c r="J210" s="11">
        <v>3</v>
      </c>
      <c r="K210" s="11" t="s">
        <v>176</v>
      </c>
      <c r="L210" s="11" t="s">
        <v>195</v>
      </c>
      <c r="M210" s="11">
        <v>0</v>
      </c>
      <c r="N210" s="51" t="s">
        <v>174</v>
      </c>
      <c r="O210" s="51" t="s">
        <v>174</v>
      </c>
      <c r="P210" s="51" t="s">
        <v>174</v>
      </c>
      <c r="Q210" s="51" t="s">
        <v>174</v>
      </c>
      <c r="R210" s="51" t="s">
        <v>174</v>
      </c>
      <c r="S210" s="51" t="s">
        <v>174</v>
      </c>
      <c r="T210" s="51" t="s">
        <v>174</v>
      </c>
    </row>
    <row r="211" spans="1:21" x14ac:dyDescent="0.2">
      <c r="A211" s="8" t="s">
        <v>186</v>
      </c>
      <c r="B211" s="8" t="s">
        <v>187</v>
      </c>
      <c r="C211" s="9">
        <v>41911</v>
      </c>
      <c r="F211" s="11">
        <v>4</v>
      </c>
      <c r="G211" s="11" t="s">
        <v>20</v>
      </c>
      <c r="H211" s="51" t="s">
        <v>174</v>
      </c>
      <c r="I211" s="51" t="s">
        <v>174</v>
      </c>
      <c r="J211" s="11">
        <v>3</v>
      </c>
      <c r="K211" s="11" t="s">
        <v>176</v>
      </c>
      <c r="L211" s="11" t="s">
        <v>23</v>
      </c>
      <c r="M211" s="11">
        <v>0</v>
      </c>
      <c r="N211" s="51" t="s">
        <v>174</v>
      </c>
      <c r="O211" s="51" t="s">
        <v>174</v>
      </c>
      <c r="P211" s="51" t="s">
        <v>174</v>
      </c>
      <c r="Q211" s="51" t="s">
        <v>174</v>
      </c>
      <c r="R211" s="51" t="s">
        <v>174</v>
      </c>
      <c r="S211" s="51" t="s">
        <v>174</v>
      </c>
      <c r="T211" s="51" t="s">
        <v>174</v>
      </c>
    </row>
    <row r="212" spans="1:21" x14ac:dyDescent="0.2">
      <c r="A212" s="8" t="s">
        <v>186</v>
      </c>
      <c r="B212" s="8" t="s">
        <v>187</v>
      </c>
      <c r="C212" s="9">
        <v>41911</v>
      </c>
      <c r="D212" s="10">
        <v>0.65277777777777779</v>
      </c>
      <c r="F212" s="11">
        <v>1</v>
      </c>
      <c r="G212" s="11" t="s">
        <v>20</v>
      </c>
      <c r="H212" s="51" t="s">
        <v>174</v>
      </c>
      <c r="I212" s="51" t="s">
        <v>174</v>
      </c>
      <c r="J212" s="11">
        <v>4</v>
      </c>
      <c r="K212" s="11" t="s">
        <v>176</v>
      </c>
      <c r="L212" s="11" t="s">
        <v>28</v>
      </c>
      <c r="M212" s="11">
        <v>0</v>
      </c>
      <c r="N212" s="51" t="s">
        <v>174</v>
      </c>
      <c r="O212" s="51" t="s">
        <v>174</v>
      </c>
      <c r="P212" s="51" t="s">
        <v>174</v>
      </c>
      <c r="Q212" s="51" t="s">
        <v>174</v>
      </c>
      <c r="R212" s="51" t="s">
        <v>174</v>
      </c>
      <c r="S212" s="51" t="s">
        <v>174</v>
      </c>
      <c r="T212" s="51" t="s">
        <v>174</v>
      </c>
      <c r="U212" s="11" t="s">
        <v>197</v>
      </c>
    </row>
    <row r="213" spans="1:21" x14ac:dyDescent="0.2">
      <c r="A213" s="8" t="s">
        <v>186</v>
      </c>
      <c r="B213" s="8" t="s">
        <v>187</v>
      </c>
      <c r="C213" s="9">
        <v>41911</v>
      </c>
      <c r="F213" s="11">
        <v>3</v>
      </c>
      <c r="G213" s="11" t="s">
        <v>20</v>
      </c>
      <c r="H213" s="51" t="s">
        <v>174</v>
      </c>
      <c r="I213" s="51" t="s">
        <v>174</v>
      </c>
      <c r="J213" s="11">
        <v>4</v>
      </c>
      <c r="K213" s="11" t="s">
        <v>176</v>
      </c>
      <c r="L213" s="11" t="s">
        <v>23</v>
      </c>
      <c r="M213" s="11">
        <v>0</v>
      </c>
      <c r="N213" s="51" t="s">
        <v>174</v>
      </c>
      <c r="O213" s="51" t="s">
        <v>174</v>
      </c>
      <c r="P213" s="51" t="s">
        <v>174</v>
      </c>
      <c r="Q213" s="51" t="s">
        <v>174</v>
      </c>
      <c r="R213" s="51" t="s">
        <v>174</v>
      </c>
      <c r="S213" s="51" t="s">
        <v>174</v>
      </c>
      <c r="T213" s="51" t="s">
        <v>174</v>
      </c>
    </row>
    <row r="214" spans="1:21" x14ac:dyDescent="0.2">
      <c r="A214" s="8" t="s">
        <v>186</v>
      </c>
      <c r="B214" s="8" t="s">
        <v>187</v>
      </c>
      <c r="C214" s="9">
        <v>41911</v>
      </c>
      <c r="F214" s="11">
        <v>5</v>
      </c>
      <c r="G214" s="11" t="s">
        <v>20</v>
      </c>
      <c r="H214" s="51" t="s">
        <v>174</v>
      </c>
      <c r="I214" s="51" t="s">
        <v>174</v>
      </c>
      <c r="J214" s="11">
        <v>4</v>
      </c>
      <c r="K214" s="11" t="s">
        <v>176</v>
      </c>
      <c r="L214" s="11" t="s">
        <v>23</v>
      </c>
      <c r="M214" s="11">
        <v>0</v>
      </c>
      <c r="N214" s="51" t="s">
        <v>174</v>
      </c>
      <c r="O214" s="51" t="s">
        <v>174</v>
      </c>
      <c r="P214" s="51" t="s">
        <v>174</v>
      </c>
      <c r="Q214" s="51" t="s">
        <v>174</v>
      </c>
      <c r="R214" s="51" t="s">
        <v>174</v>
      </c>
      <c r="S214" s="51" t="s">
        <v>174</v>
      </c>
      <c r="T214" s="51" t="s">
        <v>174</v>
      </c>
    </row>
    <row r="215" spans="1:21" x14ac:dyDescent="0.2">
      <c r="A215" s="8" t="s">
        <v>198</v>
      </c>
      <c r="B215" s="8" t="s">
        <v>199</v>
      </c>
      <c r="C215" s="9">
        <v>41775</v>
      </c>
      <c r="F215" s="11">
        <v>1</v>
      </c>
      <c r="G215" s="11" t="s">
        <v>20</v>
      </c>
      <c r="H215" s="51" t="s">
        <v>174</v>
      </c>
      <c r="I215" s="51" t="s">
        <v>174</v>
      </c>
      <c r="J215" s="11">
        <v>1</v>
      </c>
      <c r="K215" s="11" t="s">
        <v>176</v>
      </c>
      <c r="L215" s="11" t="s">
        <v>23</v>
      </c>
      <c r="M215" s="11">
        <v>0</v>
      </c>
      <c r="N215" s="51" t="s">
        <v>174</v>
      </c>
      <c r="O215" s="51" t="s">
        <v>174</v>
      </c>
      <c r="P215" s="51" t="s">
        <v>174</v>
      </c>
      <c r="Q215" s="51" t="s">
        <v>174</v>
      </c>
      <c r="R215" s="51" t="s">
        <v>174</v>
      </c>
      <c r="S215" s="51" t="s">
        <v>174</v>
      </c>
      <c r="T215" s="51" t="s">
        <v>174</v>
      </c>
    </row>
    <row r="216" spans="1:21" x14ac:dyDescent="0.2">
      <c r="A216" s="8" t="s">
        <v>198</v>
      </c>
      <c r="B216" s="8" t="s">
        <v>199</v>
      </c>
      <c r="C216" s="9">
        <v>41775</v>
      </c>
      <c r="F216" s="11">
        <v>2</v>
      </c>
      <c r="G216" s="11" t="s">
        <v>20</v>
      </c>
      <c r="H216" s="51" t="s">
        <v>174</v>
      </c>
      <c r="I216" s="51" t="s">
        <v>174</v>
      </c>
      <c r="J216" s="11">
        <v>1</v>
      </c>
      <c r="K216" s="11" t="s">
        <v>176</v>
      </c>
      <c r="L216" s="11" t="s">
        <v>35</v>
      </c>
      <c r="M216" s="11">
        <v>1</v>
      </c>
      <c r="N216" s="51" t="s">
        <v>174</v>
      </c>
      <c r="O216" s="51" t="s">
        <v>174</v>
      </c>
      <c r="P216" s="51" t="s">
        <v>174</v>
      </c>
      <c r="Q216" s="51" t="s">
        <v>174</v>
      </c>
      <c r="R216" s="51" t="s">
        <v>174</v>
      </c>
      <c r="S216" s="51" t="s">
        <v>174</v>
      </c>
      <c r="T216" s="51" t="s">
        <v>174</v>
      </c>
    </row>
    <row r="217" spans="1:21" x14ac:dyDescent="0.2">
      <c r="A217" s="8" t="s">
        <v>198</v>
      </c>
      <c r="B217" s="8" t="s">
        <v>199</v>
      </c>
      <c r="C217" s="9">
        <v>41775</v>
      </c>
      <c r="F217" s="11">
        <v>3</v>
      </c>
      <c r="G217" s="11" t="s">
        <v>20</v>
      </c>
      <c r="H217" s="51" t="s">
        <v>174</v>
      </c>
      <c r="I217" s="51" t="s">
        <v>174</v>
      </c>
      <c r="J217" s="11">
        <v>1</v>
      </c>
      <c r="K217" s="11" t="s">
        <v>176</v>
      </c>
      <c r="L217" s="11" t="s">
        <v>35</v>
      </c>
      <c r="M217" s="11">
        <v>1</v>
      </c>
      <c r="N217" s="51" t="s">
        <v>174</v>
      </c>
      <c r="O217" s="51" t="s">
        <v>174</v>
      </c>
      <c r="P217" s="51" t="s">
        <v>174</v>
      </c>
      <c r="Q217" s="51" t="s">
        <v>174</v>
      </c>
      <c r="R217" s="51" t="s">
        <v>174</v>
      </c>
      <c r="S217" s="51" t="s">
        <v>174</v>
      </c>
      <c r="T217" s="51" t="s">
        <v>174</v>
      </c>
    </row>
    <row r="218" spans="1:21" x14ac:dyDescent="0.2">
      <c r="A218" s="8" t="s">
        <v>198</v>
      </c>
      <c r="B218" s="8" t="s">
        <v>199</v>
      </c>
      <c r="C218" s="9">
        <v>41775</v>
      </c>
      <c r="F218" s="11">
        <v>4</v>
      </c>
      <c r="G218" s="11" t="s">
        <v>20</v>
      </c>
      <c r="H218" s="51" t="s">
        <v>174</v>
      </c>
      <c r="I218" s="51" t="s">
        <v>174</v>
      </c>
      <c r="J218" s="11">
        <v>1</v>
      </c>
      <c r="K218" s="11" t="s">
        <v>176</v>
      </c>
      <c r="L218" s="11" t="s">
        <v>35</v>
      </c>
      <c r="M218" s="11">
        <v>1</v>
      </c>
      <c r="N218" s="51" t="s">
        <v>174</v>
      </c>
      <c r="O218" s="51" t="s">
        <v>174</v>
      </c>
      <c r="P218" s="51" t="s">
        <v>174</v>
      </c>
      <c r="Q218" s="51" t="s">
        <v>174</v>
      </c>
      <c r="R218" s="51" t="s">
        <v>174</v>
      </c>
      <c r="S218" s="51" t="s">
        <v>174</v>
      </c>
      <c r="T218" s="51" t="s">
        <v>174</v>
      </c>
    </row>
    <row r="219" spans="1:21" x14ac:dyDescent="0.2">
      <c r="A219" s="8" t="s">
        <v>198</v>
      </c>
      <c r="B219" s="8" t="s">
        <v>199</v>
      </c>
      <c r="C219" s="9">
        <v>41775</v>
      </c>
      <c r="F219" s="11">
        <v>5</v>
      </c>
      <c r="G219" s="11" t="s">
        <v>20</v>
      </c>
      <c r="H219" s="51" t="s">
        <v>174</v>
      </c>
      <c r="I219" s="51" t="s">
        <v>174</v>
      </c>
      <c r="J219" s="11">
        <v>1</v>
      </c>
      <c r="K219" s="11" t="s">
        <v>176</v>
      </c>
      <c r="L219" s="11" t="s">
        <v>35</v>
      </c>
      <c r="M219" s="11">
        <v>1</v>
      </c>
      <c r="N219" s="51" t="s">
        <v>174</v>
      </c>
      <c r="O219" s="51" t="s">
        <v>174</v>
      </c>
      <c r="P219" s="51" t="s">
        <v>174</v>
      </c>
      <c r="Q219" s="51" t="s">
        <v>174</v>
      </c>
      <c r="R219" s="51" t="s">
        <v>174</v>
      </c>
      <c r="S219" s="51" t="s">
        <v>174</v>
      </c>
      <c r="T219" s="51" t="s">
        <v>174</v>
      </c>
    </row>
    <row r="220" spans="1:21" x14ac:dyDescent="0.2">
      <c r="A220" s="8" t="s">
        <v>198</v>
      </c>
      <c r="B220" s="8" t="s">
        <v>199</v>
      </c>
      <c r="C220" s="9">
        <v>41775</v>
      </c>
      <c r="F220" s="11">
        <v>6</v>
      </c>
      <c r="G220" s="11" t="s">
        <v>20</v>
      </c>
      <c r="H220" s="51" t="s">
        <v>174</v>
      </c>
      <c r="I220" s="51" t="s">
        <v>174</v>
      </c>
      <c r="J220" s="11">
        <v>1</v>
      </c>
      <c r="K220" s="11" t="s">
        <v>176</v>
      </c>
      <c r="L220" s="11" t="s">
        <v>35</v>
      </c>
      <c r="M220" s="11">
        <v>1</v>
      </c>
      <c r="N220" s="51" t="s">
        <v>174</v>
      </c>
      <c r="O220" s="51" t="s">
        <v>174</v>
      </c>
      <c r="P220" s="51" t="s">
        <v>174</v>
      </c>
      <c r="Q220" s="51" t="s">
        <v>174</v>
      </c>
      <c r="R220" s="51" t="s">
        <v>174</v>
      </c>
      <c r="S220" s="51" t="s">
        <v>174</v>
      </c>
      <c r="T220" s="51" t="s">
        <v>174</v>
      </c>
    </row>
    <row r="221" spans="1:21" x14ac:dyDescent="0.2">
      <c r="A221" s="8" t="s">
        <v>198</v>
      </c>
      <c r="B221" s="8" t="s">
        <v>199</v>
      </c>
      <c r="C221" s="9">
        <v>41775</v>
      </c>
      <c r="F221" s="11">
        <v>7</v>
      </c>
      <c r="G221" s="11" t="s">
        <v>20</v>
      </c>
      <c r="H221" s="51" t="s">
        <v>174</v>
      </c>
      <c r="I221" s="51" t="s">
        <v>174</v>
      </c>
      <c r="J221" s="11">
        <v>1</v>
      </c>
      <c r="K221" s="11" t="s">
        <v>176</v>
      </c>
      <c r="L221" s="11" t="s">
        <v>23</v>
      </c>
      <c r="M221" s="11">
        <v>0</v>
      </c>
      <c r="N221" s="51" t="s">
        <v>174</v>
      </c>
      <c r="O221" s="51" t="s">
        <v>174</v>
      </c>
      <c r="P221" s="51" t="s">
        <v>174</v>
      </c>
      <c r="Q221" s="51" t="s">
        <v>174</v>
      </c>
      <c r="R221" s="51" t="s">
        <v>174</v>
      </c>
      <c r="S221" s="51" t="s">
        <v>174</v>
      </c>
      <c r="T221" s="51" t="s">
        <v>174</v>
      </c>
    </row>
    <row r="222" spans="1:21" x14ac:dyDescent="0.2">
      <c r="A222" s="8" t="s">
        <v>198</v>
      </c>
      <c r="B222" s="8" t="s">
        <v>199</v>
      </c>
      <c r="C222" s="9">
        <v>41775</v>
      </c>
      <c r="F222" s="11">
        <v>8</v>
      </c>
      <c r="G222" s="11" t="s">
        <v>20</v>
      </c>
      <c r="H222" s="51" t="s">
        <v>174</v>
      </c>
      <c r="I222" s="51" t="s">
        <v>174</v>
      </c>
      <c r="J222" s="11">
        <v>1</v>
      </c>
      <c r="K222" s="11" t="s">
        <v>176</v>
      </c>
      <c r="L222" s="11" t="s">
        <v>23</v>
      </c>
      <c r="M222" s="11">
        <v>0</v>
      </c>
      <c r="N222" s="51" t="s">
        <v>174</v>
      </c>
      <c r="O222" s="51" t="s">
        <v>174</v>
      </c>
      <c r="P222" s="51" t="s">
        <v>174</v>
      </c>
      <c r="Q222" s="51" t="s">
        <v>174</v>
      </c>
      <c r="R222" s="51" t="s">
        <v>174</v>
      </c>
      <c r="S222" s="51" t="s">
        <v>174</v>
      </c>
      <c r="T222" s="51" t="s">
        <v>174</v>
      </c>
    </row>
    <row r="223" spans="1:21" x14ac:dyDescent="0.2">
      <c r="A223" s="8" t="s">
        <v>198</v>
      </c>
      <c r="B223" s="8" t="s">
        <v>199</v>
      </c>
      <c r="C223" s="9">
        <v>41775</v>
      </c>
      <c r="F223" s="11">
        <v>9</v>
      </c>
      <c r="G223" s="11" t="s">
        <v>20</v>
      </c>
      <c r="H223" s="51" t="s">
        <v>174</v>
      </c>
      <c r="I223" s="51" t="s">
        <v>174</v>
      </c>
      <c r="J223" s="11">
        <v>1</v>
      </c>
      <c r="K223" s="11" t="s">
        <v>176</v>
      </c>
      <c r="L223" s="11" t="s">
        <v>23</v>
      </c>
      <c r="M223" s="11">
        <v>0</v>
      </c>
      <c r="N223" s="51" t="s">
        <v>174</v>
      </c>
      <c r="O223" s="51" t="s">
        <v>174</v>
      </c>
      <c r="P223" s="51" t="s">
        <v>174</v>
      </c>
      <c r="Q223" s="51" t="s">
        <v>174</v>
      </c>
      <c r="R223" s="51" t="s">
        <v>174</v>
      </c>
      <c r="S223" s="51" t="s">
        <v>174</v>
      </c>
      <c r="T223" s="51" t="s">
        <v>174</v>
      </c>
    </row>
    <row r="224" spans="1:21" x14ac:dyDescent="0.2">
      <c r="A224" s="8" t="s">
        <v>198</v>
      </c>
      <c r="B224" s="8" t="s">
        <v>199</v>
      </c>
      <c r="C224" s="9">
        <v>41775</v>
      </c>
      <c r="D224" s="10">
        <v>0.61805555555555558</v>
      </c>
      <c r="F224" s="11">
        <v>10</v>
      </c>
      <c r="G224" s="11" t="s">
        <v>20</v>
      </c>
      <c r="H224" s="51" t="s">
        <v>174</v>
      </c>
      <c r="I224" s="51" t="s">
        <v>174</v>
      </c>
      <c r="J224" s="11">
        <v>1</v>
      </c>
      <c r="K224" s="11" t="s">
        <v>176</v>
      </c>
      <c r="L224" s="11" t="s">
        <v>23</v>
      </c>
      <c r="M224" s="11">
        <v>0</v>
      </c>
      <c r="N224" s="51" t="s">
        <v>174</v>
      </c>
      <c r="O224" s="51" t="s">
        <v>174</v>
      </c>
      <c r="P224" s="51" t="s">
        <v>174</v>
      </c>
      <c r="Q224" s="51" t="s">
        <v>174</v>
      </c>
      <c r="R224" s="51" t="s">
        <v>174</v>
      </c>
      <c r="S224" s="51" t="s">
        <v>174</v>
      </c>
      <c r="T224" s="51" t="s">
        <v>174</v>
      </c>
    </row>
    <row r="225" spans="1:21" x14ac:dyDescent="0.2">
      <c r="A225" s="8" t="s">
        <v>198</v>
      </c>
      <c r="B225" s="8" t="s">
        <v>199</v>
      </c>
      <c r="C225" s="9">
        <v>41775</v>
      </c>
      <c r="D225" s="10">
        <v>0.63888888888888895</v>
      </c>
      <c r="F225" s="11">
        <v>1</v>
      </c>
      <c r="G225" s="11" t="s">
        <v>20</v>
      </c>
      <c r="H225" s="51" t="s">
        <v>174</v>
      </c>
      <c r="I225" s="51" t="s">
        <v>174</v>
      </c>
      <c r="J225" s="11">
        <v>2</v>
      </c>
      <c r="K225" s="11" t="s">
        <v>176</v>
      </c>
      <c r="L225" s="11" t="s">
        <v>35</v>
      </c>
      <c r="M225" s="11">
        <v>1</v>
      </c>
      <c r="N225" s="51" t="s">
        <v>174</v>
      </c>
      <c r="O225" s="51" t="s">
        <v>174</v>
      </c>
      <c r="P225" s="51" t="s">
        <v>174</v>
      </c>
      <c r="Q225" s="51" t="s">
        <v>174</v>
      </c>
      <c r="R225" s="51" t="s">
        <v>174</v>
      </c>
      <c r="S225" s="51" t="s">
        <v>174</v>
      </c>
      <c r="T225" s="51" t="s">
        <v>174</v>
      </c>
    </row>
    <row r="226" spans="1:21" x14ac:dyDescent="0.2">
      <c r="A226" s="8" t="s">
        <v>198</v>
      </c>
      <c r="B226" s="8" t="s">
        <v>199</v>
      </c>
      <c r="C226" s="9">
        <v>41775</v>
      </c>
      <c r="F226" s="11">
        <v>2</v>
      </c>
      <c r="G226" s="11" t="s">
        <v>20</v>
      </c>
      <c r="H226" s="51" t="s">
        <v>174</v>
      </c>
      <c r="I226" s="51" t="s">
        <v>174</v>
      </c>
      <c r="J226" s="11">
        <v>2</v>
      </c>
      <c r="K226" s="11" t="s">
        <v>176</v>
      </c>
      <c r="L226" s="11" t="s">
        <v>35</v>
      </c>
      <c r="M226" s="11">
        <v>1</v>
      </c>
      <c r="N226" s="51" t="s">
        <v>174</v>
      </c>
      <c r="O226" s="51" t="s">
        <v>174</v>
      </c>
      <c r="P226" s="51" t="s">
        <v>174</v>
      </c>
      <c r="Q226" s="51" t="s">
        <v>174</v>
      </c>
      <c r="R226" s="51" t="s">
        <v>174</v>
      </c>
      <c r="S226" s="51" t="s">
        <v>174</v>
      </c>
      <c r="T226" s="51" t="s">
        <v>174</v>
      </c>
    </row>
    <row r="227" spans="1:21" x14ac:dyDescent="0.2">
      <c r="A227" s="8" t="s">
        <v>198</v>
      </c>
      <c r="B227" s="8" t="s">
        <v>199</v>
      </c>
      <c r="C227" s="9">
        <v>41775</v>
      </c>
      <c r="F227" s="11">
        <v>3</v>
      </c>
      <c r="G227" s="11" t="s">
        <v>20</v>
      </c>
      <c r="H227" s="51" t="s">
        <v>174</v>
      </c>
      <c r="I227" s="51" t="s">
        <v>174</v>
      </c>
      <c r="J227" s="11">
        <v>2</v>
      </c>
      <c r="K227" s="11" t="s">
        <v>176</v>
      </c>
      <c r="L227" s="11" t="s">
        <v>35</v>
      </c>
      <c r="M227" s="11">
        <v>1</v>
      </c>
      <c r="N227" s="51" t="s">
        <v>174</v>
      </c>
      <c r="O227" s="51" t="s">
        <v>174</v>
      </c>
      <c r="P227" s="51" t="s">
        <v>174</v>
      </c>
      <c r="Q227" s="51" t="s">
        <v>174</v>
      </c>
      <c r="R227" s="51" t="s">
        <v>174</v>
      </c>
      <c r="S227" s="51" t="s">
        <v>174</v>
      </c>
      <c r="T227" s="51" t="s">
        <v>174</v>
      </c>
    </row>
    <row r="228" spans="1:21" x14ac:dyDescent="0.2">
      <c r="A228" s="8" t="s">
        <v>198</v>
      </c>
      <c r="B228" s="8" t="s">
        <v>199</v>
      </c>
      <c r="C228" s="9">
        <v>41775</v>
      </c>
      <c r="F228" s="11">
        <v>4</v>
      </c>
      <c r="G228" s="11" t="s">
        <v>20</v>
      </c>
      <c r="H228" s="51" t="s">
        <v>174</v>
      </c>
      <c r="I228" s="51" t="s">
        <v>174</v>
      </c>
      <c r="J228" s="11">
        <v>2</v>
      </c>
      <c r="K228" s="11" t="s">
        <v>176</v>
      </c>
      <c r="L228" s="11" t="s">
        <v>35</v>
      </c>
      <c r="M228" s="11">
        <v>1</v>
      </c>
      <c r="N228" s="51" t="s">
        <v>174</v>
      </c>
      <c r="O228" s="51" t="s">
        <v>174</v>
      </c>
      <c r="P228" s="51" t="s">
        <v>174</v>
      </c>
      <c r="Q228" s="51" t="s">
        <v>174</v>
      </c>
      <c r="R228" s="51" t="s">
        <v>174</v>
      </c>
      <c r="S228" s="51" t="s">
        <v>174</v>
      </c>
      <c r="T228" s="51" t="s">
        <v>174</v>
      </c>
    </row>
    <row r="229" spans="1:21" x14ac:dyDescent="0.2">
      <c r="A229" s="8" t="s">
        <v>198</v>
      </c>
      <c r="B229" s="8" t="s">
        <v>199</v>
      </c>
      <c r="C229" s="9">
        <v>41775</v>
      </c>
      <c r="F229" s="11">
        <v>5</v>
      </c>
      <c r="G229" s="11" t="s">
        <v>20</v>
      </c>
      <c r="H229" s="51" t="s">
        <v>174</v>
      </c>
      <c r="I229" s="51" t="s">
        <v>174</v>
      </c>
      <c r="J229" s="11">
        <v>2</v>
      </c>
      <c r="K229" s="11" t="s">
        <v>176</v>
      </c>
      <c r="L229" s="11" t="s">
        <v>23</v>
      </c>
      <c r="M229" s="11">
        <v>0</v>
      </c>
      <c r="N229" s="51" t="s">
        <v>174</v>
      </c>
      <c r="O229" s="51" t="s">
        <v>174</v>
      </c>
      <c r="P229" s="51" t="s">
        <v>174</v>
      </c>
      <c r="Q229" s="51" t="s">
        <v>174</v>
      </c>
      <c r="R229" s="51" t="s">
        <v>174</v>
      </c>
      <c r="S229" s="51" t="s">
        <v>174</v>
      </c>
      <c r="T229" s="51" t="s">
        <v>174</v>
      </c>
    </row>
    <row r="230" spans="1:21" x14ac:dyDescent="0.2">
      <c r="A230" s="8" t="s">
        <v>198</v>
      </c>
      <c r="B230" s="8" t="s">
        <v>199</v>
      </c>
      <c r="C230" s="9">
        <v>41775</v>
      </c>
      <c r="F230" s="11">
        <v>6</v>
      </c>
      <c r="G230" s="11" t="s">
        <v>20</v>
      </c>
      <c r="H230" s="51" t="s">
        <v>174</v>
      </c>
      <c r="I230" s="51" t="s">
        <v>174</v>
      </c>
      <c r="J230" s="11">
        <v>2</v>
      </c>
      <c r="K230" s="11" t="s">
        <v>176</v>
      </c>
      <c r="L230" s="11" t="s">
        <v>35</v>
      </c>
      <c r="M230" s="11">
        <v>1</v>
      </c>
      <c r="N230" s="51" t="s">
        <v>174</v>
      </c>
      <c r="O230" s="51" t="s">
        <v>174</v>
      </c>
      <c r="P230" s="51" t="s">
        <v>174</v>
      </c>
      <c r="Q230" s="51" t="s">
        <v>174</v>
      </c>
      <c r="R230" s="51" t="s">
        <v>174</v>
      </c>
      <c r="S230" s="51" t="s">
        <v>174</v>
      </c>
      <c r="T230" s="51" t="s">
        <v>174</v>
      </c>
    </row>
    <row r="231" spans="1:21" x14ac:dyDescent="0.2">
      <c r="A231" s="8" t="s">
        <v>198</v>
      </c>
      <c r="B231" s="8" t="s">
        <v>199</v>
      </c>
      <c r="C231" s="9">
        <v>41775</v>
      </c>
      <c r="F231" s="11">
        <v>7</v>
      </c>
      <c r="G231" s="11" t="s">
        <v>20</v>
      </c>
      <c r="H231" s="51" t="s">
        <v>174</v>
      </c>
      <c r="I231" s="51" t="s">
        <v>174</v>
      </c>
      <c r="J231" s="11">
        <v>2</v>
      </c>
      <c r="K231" s="11" t="s">
        <v>176</v>
      </c>
      <c r="L231" s="11" t="s">
        <v>23</v>
      </c>
      <c r="M231" s="11">
        <v>0</v>
      </c>
      <c r="N231" s="51" t="s">
        <v>174</v>
      </c>
      <c r="O231" s="51" t="s">
        <v>174</v>
      </c>
      <c r="P231" s="51" t="s">
        <v>174</v>
      </c>
      <c r="Q231" s="51" t="s">
        <v>174</v>
      </c>
      <c r="R231" s="51" t="s">
        <v>174</v>
      </c>
      <c r="S231" s="51" t="s">
        <v>174</v>
      </c>
      <c r="T231" s="51" t="s">
        <v>174</v>
      </c>
    </row>
    <row r="232" spans="1:21" x14ac:dyDescent="0.2">
      <c r="A232" s="8" t="s">
        <v>198</v>
      </c>
      <c r="B232" s="8" t="s">
        <v>199</v>
      </c>
      <c r="C232" s="9">
        <v>41775</v>
      </c>
      <c r="F232" s="11">
        <v>8</v>
      </c>
      <c r="G232" s="11" t="s">
        <v>20</v>
      </c>
      <c r="H232" s="51" t="s">
        <v>174</v>
      </c>
      <c r="I232" s="51" t="s">
        <v>174</v>
      </c>
      <c r="J232" s="11">
        <v>2</v>
      </c>
      <c r="K232" s="11" t="s">
        <v>176</v>
      </c>
      <c r="L232" s="11" t="s">
        <v>23</v>
      </c>
      <c r="M232" s="11">
        <v>0</v>
      </c>
      <c r="N232" s="51" t="s">
        <v>174</v>
      </c>
      <c r="O232" s="51" t="s">
        <v>174</v>
      </c>
      <c r="P232" s="51" t="s">
        <v>174</v>
      </c>
      <c r="Q232" s="51" t="s">
        <v>174</v>
      </c>
      <c r="R232" s="51" t="s">
        <v>174</v>
      </c>
      <c r="S232" s="51" t="s">
        <v>174</v>
      </c>
      <c r="T232" s="51" t="s">
        <v>174</v>
      </c>
    </row>
    <row r="233" spans="1:21" x14ac:dyDescent="0.2">
      <c r="A233" s="8" t="s">
        <v>198</v>
      </c>
      <c r="B233" s="8" t="s">
        <v>199</v>
      </c>
      <c r="C233" s="9">
        <v>41775</v>
      </c>
      <c r="F233" s="11">
        <v>9</v>
      </c>
      <c r="G233" s="11" t="s">
        <v>20</v>
      </c>
      <c r="H233" s="51" t="s">
        <v>174</v>
      </c>
      <c r="I233" s="51" t="s">
        <v>174</v>
      </c>
      <c r="J233" s="11">
        <v>2</v>
      </c>
      <c r="K233" s="11" t="s">
        <v>176</v>
      </c>
      <c r="L233" s="11" t="s">
        <v>35</v>
      </c>
      <c r="M233" s="11">
        <v>1</v>
      </c>
      <c r="N233" s="51" t="s">
        <v>174</v>
      </c>
      <c r="O233" s="51" t="s">
        <v>174</v>
      </c>
      <c r="P233" s="51" t="s">
        <v>174</v>
      </c>
      <c r="Q233" s="51" t="s">
        <v>174</v>
      </c>
      <c r="R233" s="51" t="s">
        <v>174</v>
      </c>
      <c r="S233" s="51" t="s">
        <v>174</v>
      </c>
      <c r="T233" s="51" t="s">
        <v>174</v>
      </c>
    </row>
    <row r="234" spans="1:21" x14ac:dyDescent="0.2">
      <c r="A234" s="8" t="s">
        <v>198</v>
      </c>
      <c r="B234" s="8" t="s">
        <v>199</v>
      </c>
      <c r="C234" s="9">
        <v>41775</v>
      </c>
      <c r="F234" s="11">
        <v>10</v>
      </c>
      <c r="G234" s="11" t="s">
        <v>20</v>
      </c>
      <c r="H234" s="51" t="s">
        <v>174</v>
      </c>
      <c r="I234" s="51" t="s">
        <v>174</v>
      </c>
      <c r="J234" s="11">
        <v>2</v>
      </c>
      <c r="K234" s="11" t="s">
        <v>176</v>
      </c>
      <c r="L234" s="11" t="s">
        <v>23</v>
      </c>
      <c r="M234" s="11">
        <v>0</v>
      </c>
      <c r="N234" s="51" t="s">
        <v>174</v>
      </c>
      <c r="O234" s="51" t="s">
        <v>174</v>
      </c>
      <c r="P234" s="51" t="s">
        <v>174</v>
      </c>
      <c r="Q234" s="51" t="s">
        <v>174</v>
      </c>
      <c r="R234" s="51" t="s">
        <v>174</v>
      </c>
      <c r="S234" s="51" t="s">
        <v>174</v>
      </c>
      <c r="T234" s="51" t="s">
        <v>174</v>
      </c>
    </row>
    <row r="235" spans="1:21" x14ac:dyDescent="0.2">
      <c r="A235" s="8" t="s">
        <v>198</v>
      </c>
      <c r="B235" s="8" t="s">
        <v>199</v>
      </c>
      <c r="C235" s="9">
        <v>41775</v>
      </c>
      <c r="D235" s="10">
        <v>0.70833333333333337</v>
      </c>
      <c r="F235" s="11">
        <v>1</v>
      </c>
      <c r="G235" s="11" t="s">
        <v>20</v>
      </c>
      <c r="H235" s="51" t="s">
        <v>174</v>
      </c>
      <c r="I235" s="51" t="s">
        <v>174</v>
      </c>
      <c r="J235" s="11">
        <v>3</v>
      </c>
      <c r="K235" s="11" t="s">
        <v>176</v>
      </c>
      <c r="L235" s="11" t="s">
        <v>35</v>
      </c>
      <c r="M235" s="11">
        <v>1</v>
      </c>
      <c r="N235" s="51" t="s">
        <v>174</v>
      </c>
      <c r="O235" s="51" t="s">
        <v>174</v>
      </c>
      <c r="P235" s="51" t="s">
        <v>174</v>
      </c>
      <c r="Q235" s="51" t="s">
        <v>174</v>
      </c>
      <c r="R235" s="51" t="s">
        <v>174</v>
      </c>
      <c r="S235" s="51" t="s">
        <v>174</v>
      </c>
      <c r="T235" s="51" t="s">
        <v>174</v>
      </c>
    </row>
    <row r="236" spans="1:21" x14ac:dyDescent="0.2">
      <c r="A236" s="8" t="s">
        <v>198</v>
      </c>
      <c r="B236" s="8" t="s">
        <v>199</v>
      </c>
      <c r="C236" s="9">
        <v>41775</v>
      </c>
      <c r="F236" s="11">
        <v>2</v>
      </c>
      <c r="G236" s="11" t="s">
        <v>20</v>
      </c>
      <c r="H236" s="51" t="s">
        <v>174</v>
      </c>
      <c r="I236" s="51" t="s">
        <v>174</v>
      </c>
      <c r="J236" s="11">
        <v>3</v>
      </c>
      <c r="K236" s="11" t="s">
        <v>176</v>
      </c>
      <c r="L236" s="11" t="s">
        <v>35</v>
      </c>
      <c r="M236" s="11">
        <v>1</v>
      </c>
      <c r="N236" s="51" t="s">
        <v>174</v>
      </c>
      <c r="O236" s="51" t="s">
        <v>174</v>
      </c>
      <c r="P236" s="51" t="s">
        <v>174</v>
      </c>
      <c r="Q236" s="51" t="s">
        <v>174</v>
      </c>
      <c r="R236" s="51" t="s">
        <v>174</v>
      </c>
      <c r="S236" s="51" t="s">
        <v>174</v>
      </c>
      <c r="T236" s="51" t="s">
        <v>174</v>
      </c>
    </row>
    <row r="237" spans="1:21" x14ac:dyDescent="0.2">
      <c r="A237" s="8" t="s">
        <v>198</v>
      </c>
      <c r="B237" s="8" t="s">
        <v>199</v>
      </c>
      <c r="C237" s="9">
        <v>41775</v>
      </c>
      <c r="F237" s="11">
        <v>3</v>
      </c>
      <c r="G237" s="11" t="s">
        <v>20</v>
      </c>
      <c r="H237" s="51" t="s">
        <v>174</v>
      </c>
      <c r="I237" s="51" t="s">
        <v>174</v>
      </c>
      <c r="J237" s="11">
        <v>3</v>
      </c>
      <c r="K237" s="11" t="s">
        <v>176</v>
      </c>
      <c r="L237" s="11" t="s">
        <v>35</v>
      </c>
      <c r="M237" s="11">
        <v>1</v>
      </c>
      <c r="N237" s="51" t="s">
        <v>174</v>
      </c>
      <c r="O237" s="51" t="s">
        <v>174</v>
      </c>
      <c r="P237" s="51" t="s">
        <v>174</v>
      </c>
      <c r="Q237" s="51" t="s">
        <v>174</v>
      </c>
      <c r="R237" s="51" t="s">
        <v>174</v>
      </c>
      <c r="S237" s="51" t="s">
        <v>174</v>
      </c>
      <c r="T237" s="51" t="s">
        <v>174</v>
      </c>
    </row>
    <row r="238" spans="1:21" x14ac:dyDescent="0.2">
      <c r="A238" s="8" t="s">
        <v>198</v>
      </c>
      <c r="B238" s="8" t="s">
        <v>199</v>
      </c>
      <c r="C238" s="9">
        <v>41775</v>
      </c>
      <c r="F238" s="11">
        <v>4</v>
      </c>
      <c r="G238" s="11" t="s">
        <v>20</v>
      </c>
      <c r="H238" s="51" t="s">
        <v>174</v>
      </c>
      <c r="I238" s="51" t="s">
        <v>174</v>
      </c>
      <c r="J238" s="11">
        <v>3</v>
      </c>
      <c r="K238" s="11" t="s">
        <v>176</v>
      </c>
      <c r="L238" s="11" t="s">
        <v>35</v>
      </c>
      <c r="M238" s="11">
        <v>1</v>
      </c>
      <c r="N238" s="51" t="s">
        <v>174</v>
      </c>
      <c r="O238" s="51" t="s">
        <v>174</v>
      </c>
      <c r="P238" s="51" t="s">
        <v>174</v>
      </c>
      <c r="Q238" s="51" t="s">
        <v>174</v>
      </c>
      <c r="R238" s="51" t="s">
        <v>174</v>
      </c>
      <c r="S238" s="51" t="s">
        <v>174</v>
      </c>
      <c r="T238" s="51" t="s">
        <v>174</v>
      </c>
    </row>
    <row r="239" spans="1:21" x14ac:dyDescent="0.2">
      <c r="A239" s="8" t="s">
        <v>198</v>
      </c>
      <c r="B239" s="8" t="s">
        <v>199</v>
      </c>
      <c r="C239" s="9">
        <v>41775</v>
      </c>
      <c r="F239" s="11">
        <v>5</v>
      </c>
      <c r="G239" s="11" t="s">
        <v>20</v>
      </c>
      <c r="H239" s="51" t="s">
        <v>174</v>
      </c>
      <c r="I239" s="51" t="s">
        <v>174</v>
      </c>
      <c r="J239" s="11">
        <v>3</v>
      </c>
      <c r="K239" s="11" t="s">
        <v>176</v>
      </c>
      <c r="L239" s="11" t="s">
        <v>35</v>
      </c>
      <c r="M239" s="11">
        <v>1</v>
      </c>
      <c r="N239" s="51" t="s">
        <v>174</v>
      </c>
      <c r="O239" s="51" t="s">
        <v>174</v>
      </c>
      <c r="P239" s="51" t="s">
        <v>174</v>
      </c>
      <c r="Q239" s="51" t="s">
        <v>174</v>
      </c>
      <c r="R239" s="51" t="s">
        <v>174</v>
      </c>
      <c r="S239" s="51" t="s">
        <v>174</v>
      </c>
      <c r="T239" s="51" t="s">
        <v>174</v>
      </c>
      <c r="U239" s="11" t="s">
        <v>200</v>
      </c>
    </row>
    <row r="240" spans="1:21" x14ac:dyDescent="0.2">
      <c r="A240" s="8" t="s">
        <v>198</v>
      </c>
      <c r="B240" s="8" t="s">
        <v>199</v>
      </c>
      <c r="C240" s="9">
        <v>41775</v>
      </c>
      <c r="F240" s="11">
        <v>1</v>
      </c>
      <c r="G240" s="11" t="s">
        <v>20</v>
      </c>
      <c r="H240" s="51" t="s">
        <v>174</v>
      </c>
      <c r="I240" s="51" t="s">
        <v>174</v>
      </c>
      <c r="J240" s="11">
        <v>4</v>
      </c>
      <c r="K240" s="11" t="s">
        <v>176</v>
      </c>
      <c r="L240" s="11" t="s">
        <v>34</v>
      </c>
      <c r="M240" s="11">
        <v>0</v>
      </c>
      <c r="N240" s="51" t="s">
        <v>174</v>
      </c>
      <c r="O240" s="51" t="s">
        <v>174</v>
      </c>
      <c r="P240" s="51" t="s">
        <v>174</v>
      </c>
      <c r="Q240" s="51" t="s">
        <v>174</v>
      </c>
      <c r="R240" s="51" t="s">
        <v>174</v>
      </c>
      <c r="S240" s="51" t="s">
        <v>174</v>
      </c>
      <c r="T240" s="51" t="s">
        <v>174</v>
      </c>
    </row>
    <row r="241" spans="1:20" x14ac:dyDescent="0.2">
      <c r="A241" s="8" t="s">
        <v>198</v>
      </c>
      <c r="B241" s="8" t="s">
        <v>199</v>
      </c>
      <c r="C241" s="9">
        <v>41775</v>
      </c>
      <c r="F241" s="11">
        <v>2</v>
      </c>
      <c r="G241" s="11" t="s">
        <v>20</v>
      </c>
      <c r="H241" s="51" t="s">
        <v>174</v>
      </c>
      <c r="I241" s="51" t="s">
        <v>174</v>
      </c>
      <c r="J241" s="11">
        <v>4</v>
      </c>
      <c r="K241" s="11" t="s">
        <v>176</v>
      </c>
      <c r="L241" s="11" t="s">
        <v>35</v>
      </c>
      <c r="M241" s="11">
        <v>1</v>
      </c>
      <c r="N241" s="51" t="s">
        <v>174</v>
      </c>
      <c r="O241" s="51" t="s">
        <v>174</v>
      </c>
      <c r="P241" s="51" t="s">
        <v>174</v>
      </c>
      <c r="Q241" s="51" t="s">
        <v>174</v>
      </c>
      <c r="R241" s="51" t="s">
        <v>174</v>
      </c>
      <c r="S241" s="51" t="s">
        <v>174</v>
      </c>
      <c r="T241" s="51" t="s">
        <v>174</v>
      </c>
    </row>
    <row r="242" spans="1:20" x14ac:dyDescent="0.2">
      <c r="A242" s="8" t="s">
        <v>198</v>
      </c>
      <c r="B242" s="8" t="s">
        <v>199</v>
      </c>
      <c r="C242" s="9">
        <v>41775</v>
      </c>
      <c r="F242" s="11">
        <v>3</v>
      </c>
      <c r="G242" s="11" t="s">
        <v>20</v>
      </c>
      <c r="H242" s="51" t="s">
        <v>174</v>
      </c>
      <c r="I242" s="51" t="s">
        <v>174</v>
      </c>
      <c r="J242" s="11">
        <v>4</v>
      </c>
      <c r="K242" s="11" t="s">
        <v>176</v>
      </c>
      <c r="L242" s="11" t="s">
        <v>35</v>
      </c>
      <c r="M242" s="11">
        <v>1</v>
      </c>
      <c r="N242" s="51" t="s">
        <v>174</v>
      </c>
      <c r="O242" s="51" t="s">
        <v>174</v>
      </c>
      <c r="P242" s="51" t="s">
        <v>174</v>
      </c>
      <c r="Q242" s="51" t="s">
        <v>174</v>
      </c>
      <c r="R242" s="51" t="s">
        <v>174</v>
      </c>
      <c r="S242" s="51" t="s">
        <v>174</v>
      </c>
      <c r="T242" s="51" t="s">
        <v>174</v>
      </c>
    </row>
    <row r="243" spans="1:20" x14ac:dyDescent="0.2">
      <c r="A243" s="8" t="s">
        <v>198</v>
      </c>
      <c r="B243" s="8" t="s">
        <v>199</v>
      </c>
      <c r="C243" s="9">
        <v>41775</v>
      </c>
      <c r="F243" s="11">
        <v>4</v>
      </c>
      <c r="G243" s="11" t="s">
        <v>20</v>
      </c>
      <c r="H243" s="51" t="s">
        <v>174</v>
      </c>
      <c r="I243" s="51" t="s">
        <v>174</v>
      </c>
      <c r="J243" s="11">
        <v>4</v>
      </c>
      <c r="K243" s="11" t="s">
        <v>176</v>
      </c>
      <c r="L243" s="11" t="s">
        <v>35</v>
      </c>
      <c r="M243" s="11">
        <v>1</v>
      </c>
      <c r="N243" s="51" t="s">
        <v>174</v>
      </c>
      <c r="O243" s="51" t="s">
        <v>174</v>
      </c>
      <c r="P243" s="51" t="s">
        <v>174</v>
      </c>
      <c r="Q243" s="51" t="s">
        <v>174</v>
      </c>
      <c r="R243" s="51" t="s">
        <v>174</v>
      </c>
      <c r="S243" s="51" t="s">
        <v>174</v>
      </c>
      <c r="T243" s="51" t="s">
        <v>174</v>
      </c>
    </row>
    <row r="244" spans="1:20" x14ac:dyDescent="0.2">
      <c r="A244" s="8" t="s">
        <v>198</v>
      </c>
      <c r="B244" s="8" t="s">
        <v>199</v>
      </c>
      <c r="C244" s="9">
        <v>41775</v>
      </c>
      <c r="F244" s="11">
        <v>5</v>
      </c>
      <c r="G244" s="11" t="s">
        <v>20</v>
      </c>
      <c r="H244" s="51" t="s">
        <v>174</v>
      </c>
      <c r="I244" s="51" t="s">
        <v>174</v>
      </c>
      <c r="J244" s="11">
        <v>4</v>
      </c>
      <c r="K244" s="11" t="s">
        <v>176</v>
      </c>
      <c r="L244" s="11" t="s">
        <v>34</v>
      </c>
      <c r="M244" s="11">
        <v>0</v>
      </c>
      <c r="N244" s="51" t="s">
        <v>174</v>
      </c>
      <c r="O244" s="51" t="s">
        <v>174</v>
      </c>
      <c r="P244" s="51" t="s">
        <v>174</v>
      </c>
      <c r="Q244" s="51" t="s">
        <v>174</v>
      </c>
      <c r="R244" s="51" t="s">
        <v>174</v>
      </c>
      <c r="S244" s="51" t="s">
        <v>174</v>
      </c>
      <c r="T244" s="51" t="s">
        <v>174</v>
      </c>
    </row>
    <row r="245" spans="1:20" x14ac:dyDescent="0.2">
      <c r="A245" s="8" t="s">
        <v>198</v>
      </c>
      <c r="B245" s="8" t="s">
        <v>199</v>
      </c>
      <c r="C245" s="9">
        <v>41775</v>
      </c>
      <c r="F245" s="11">
        <v>6</v>
      </c>
      <c r="G245" s="11" t="s">
        <v>20</v>
      </c>
      <c r="H245" s="51" t="s">
        <v>174</v>
      </c>
      <c r="I245" s="51" t="s">
        <v>174</v>
      </c>
      <c r="J245" s="11">
        <v>4</v>
      </c>
      <c r="K245" s="11" t="s">
        <v>176</v>
      </c>
      <c r="L245" s="11" t="s">
        <v>35</v>
      </c>
      <c r="M245" s="11">
        <v>1</v>
      </c>
      <c r="N245" s="51" t="s">
        <v>174</v>
      </c>
      <c r="O245" s="51" t="s">
        <v>174</v>
      </c>
      <c r="P245" s="51" t="s">
        <v>174</v>
      </c>
      <c r="Q245" s="51" t="s">
        <v>174</v>
      </c>
      <c r="R245" s="51" t="s">
        <v>174</v>
      </c>
      <c r="S245" s="51" t="s">
        <v>174</v>
      </c>
      <c r="T245" s="51" t="s">
        <v>174</v>
      </c>
    </row>
    <row r="246" spans="1:20" x14ac:dyDescent="0.2">
      <c r="A246" s="8" t="s">
        <v>198</v>
      </c>
      <c r="B246" s="8" t="s">
        <v>199</v>
      </c>
      <c r="C246" s="9">
        <v>41775</v>
      </c>
      <c r="F246" s="11">
        <v>7</v>
      </c>
      <c r="G246" s="11" t="s">
        <v>20</v>
      </c>
      <c r="H246" s="51" t="s">
        <v>174</v>
      </c>
      <c r="I246" s="51" t="s">
        <v>174</v>
      </c>
      <c r="J246" s="11">
        <v>4</v>
      </c>
      <c r="K246" s="11" t="s">
        <v>176</v>
      </c>
      <c r="L246" s="11" t="s">
        <v>35</v>
      </c>
      <c r="M246" s="11">
        <v>1</v>
      </c>
      <c r="N246" s="51" t="s">
        <v>174</v>
      </c>
      <c r="O246" s="51" t="s">
        <v>174</v>
      </c>
      <c r="P246" s="51" t="s">
        <v>174</v>
      </c>
      <c r="Q246" s="51" t="s">
        <v>174</v>
      </c>
      <c r="R246" s="51" t="s">
        <v>174</v>
      </c>
      <c r="S246" s="51" t="s">
        <v>174</v>
      </c>
      <c r="T246" s="51" t="s">
        <v>174</v>
      </c>
    </row>
    <row r="247" spans="1:20" x14ac:dyDescent="0.2">
      <c r="A247" s="8" t="s">
        <v>198</v>
      </c>
      <c r="B247" s="8" t="s">
        <v>199</v>
      </c>
      <c r="C247" s="9">
        <v>41775</v>
      </c>
      <c r="F247" s="11">
        <v>8</v>
      </c>
      <c r="G247" s="11" t="s">
        <v>20</v>
      </c>
      <c r="H247" s="51" t="s">
        <v>174</v>
      </c>
      <c r="I247" s="51" t="s">
        <v>174</v>
      </c>
      <c r="J247" s="11">
        <v>4</v>
      </c>
      <c r="K247" s="11" t="s">
        <v>176</v>
      </c>
      <c r="L247" s="11" t="s">
        <v>35</v>
      </c>
      <c r="M247" s="11">
        <v>1</v>
      </c>
      <c r="N247" s="51" t="s">
        <v>174</v>
      </c>
      <c r="O247" s="51" t="s">
        <v>174</v>
      </c>
      <c r="P247" s="51" t="s">
        <v>174</v>
      </c>
      <c r="Q247" s="51" t="s">
        <v>174</v>
      </c>
      <c r="R247" s="51" t="s">
        <v>174</v>
      </c>
      <c r="S247" s="51" t="s">
        <v>174</v>
      </c>
      <c r="T247" s="51" t="s">
        <v>174</v>
      </c>
    </row>
    <row r="248" spans="1:20" x14ac:dyDescent="0.2">
      <c r="A248" s="8" t="s">
        <v>198</v>
      </c>
      <c r="B248" s="8" t="s">
        <v>199</v>
      </c>
      <c r="C248" s="9">
        <v>41775</v>
      </c>
      <c r="F248" s="11">
        <v>9</v>
      </c>
      <c r="G248" s="11" t="s">
        <v>20</v>
      </c>
      <c r="H248" s="51" t="s">
        <v>174</v>
      </c>
      <c r="I248" s="51" t="s">
        <v>174</v>
      </c>
      <c r="J248" s="11">
        <v>4</v>
      </c>
      <c r="K248" s="11" t="s">
        <v>176</v>
      </c>
      <c r="L248" s="11" t="s">
        <v>34</v>
      </c>
      <c r="M248" s="11">
        <v>0</v>
      </c>
      <c r="N248" s="51" t="s">
        <v>174</v>
      </c>
      <c r="O248" s="51" t="s">
        <v>174</v>
      </c>
      <c r="P248" s="51" t="s">
        <v>174</v>
      </c>
      <c r="Q248" s="51" t="s">
        <v>174</v>
      </c>
      <c r="R248" s="51" t="s">
        <v>174</v>
      </c>
      <c r="S248" s="51" t="s">
        <v>174</v>
      </c>
      <c r="T248" s="51" t="s">
        <v>174</v>
      </c>
    </row>
    <row r="249" spans="1:20" x14ac:dyDescent="0.2">
      <c r="A249" s="8" t="s">
        <v>198</v>
      </c>
      <c r="B249" s="8" t="s">
        <v>199</v>
      </c>
      <c r="C249" s="9">
        <v>41775</v>
      </c>
      <c r="F249" s="11">
        <v>10</v>
      </c>
      <c r="G249" s="11" t="s">
        <v>20</v>
      </c>
      <c r="H249" s="51" t="s">
        <v>174</v>
      </c>
      <c r="I249" s="51" t="s">
        <v>174</v>
      </c>
      <c r="J249" s="11">
        <v>4</v>
      </c>
      <c r="K249" s="11" t="s">
        <v>176</v>
      </c>
      <c r="L249" s="11" t="s">
        <v>34</v>
      </c>
      <c r="M249" s="11">
        <v>0</v>
      </c>
      <c r="N249" s="51" t="s">
        <v>174</v>
      </c>
      <c r="O249" s="51" t="s">
        <v>174</v>
      </c>
      <c r="P249" s="51" t="s">
        <v>174</v>
      </c>
      <c r="Q249" s="51" t="s">
        <v>174</v>
      </c>
      <c r="R249" s="51" t="s">
        <v>174</v>
      </c>
      <c r="S249" s="51" t="s">
        <v>174</v>
      </c>
      <c r="T249" s="51" t="s">
        <v>174</v>
      </c>
    </row>
    <row r="250" spans="1:20" x14ac:dyDescent="0.2">
      <c r="A250" s="8" t="s">
        <v>198</v>
      </c>
      <c r="B250" s="8" t="s">
        <v>199</v>
      </c>
      <c r="C250" s="9">
        <v>41775</v>
      </c>
      <c r="F250" s="11">
        <v>11</v>
      </c>
      <c r="G250" s="11" t="s">
        <v>20</v>
      </c>
      <c r="H250" s="51" t="s">
        <v>174</v>
      </c>
      <c r="I250" s="51" t="s">
        <v>174</v>
      </c>
      <c r="J250" s="11">
        <v>4</v>
      </c>
      <c r="K250" s="11" t="s">
        <v>176</v>
      </c>
      <c r="L250" s="11" t="s">
        <v>35</v>
      </c>
      <c r="M250" s="11">
        <v>1</v>
      </c>
      <c r="N250" s="51" t="s">
        <v>174</v>
      </c>
      <c r="O250" s="51" t="s">
        <v>174</v>
      </c>
      <c r="P250" s="51" t="s">
        <v>174</v>
      </c>
      <c r="Q250" s="51" t="s">
        <v>174</v>
      </c>
      <c r="R250" s="51" t="s">
        <v>174</v>
      </c>
      <c r="S250" s="51" t="s">
        <v>174</v>
      </c>
      <c r="T250" s="51" t="s">
        <v>174</v>
      </c>
    </row>
    <row r="251" spans="1:20" x14ac:dyDescent="0.2">
      <c r="A251" s="8" t="s">
        <v>198</v>
      </c>
      <c r="B251" s="8" t="s">
        <v>199</v>
      </c>
      <c r="C251" s="9">
        <v>41775</v>
      </c>
      <c r="F251" s="11">
        <v>12</v>
      </c>
      <c r="G251" s="11" t="s">
        <v>20</v>
      </c>
      <c r="H251" s="51" t="s">
        <v>174</v>
      </c>
      <c r="I251" s="51" t="s">
        <v>174</v>
      </c>
      <c r="J251" s="11">
        <v>4</v>
      </c>
      <c r="K251" s="11" t="s">
        <v>176</v>
      </c>
      <c r="L251" s="11" t="s">
        <v>35</v>
      </c>
      <c r="M251" s="11">
        <v>1</v>
      </c>
      <c r="N251" s="51" t="s">
        <v>174</v>
      </c>
      <c r="O251" s="51" t="s">
        <v>174</v>
      </c>
      <c r="P251" s="51" t="s">
        <v>174</v>
      </c>
      <c r="Q251" s="51" t="s">
        <v>174</v>
      </c>
      <c r="R251" s="51" t="s">
        <v>174</v>
      </c>
      <c r="S251" s="51" t="s">
        <v>174</v>
      </c>
      <c r="T251" s="51" t="s">
        <v>174</v>
      </c>
    </row>
    <row r="252" spans="1:20" x14ac:dyDescent="0.2">
      <c r="A252" s="8" t="s">
        <v>198</v>
      </c>
      <c r="B252" s="8" t="s">
        <v>199</v>
      </c>
      <c r="C252" s="9">
        <v>41775</v>
      </c>
      <c r="F252" s="11">
        <v>13</v>
      </c>
      <c r="G252" s="11" t="s">
        <v>20</v>
      </c>
      <c r="H252" s="51" t="s">
        <v>174</v>
      </c>
      <c r="I252" s="51" t="s">
        <v>174</v>
      </c>
      <c r="J252" s="11">
        <v>4</v>
      </c>
      <c r="K252" s="11" t="s">
        <v>176</v>
      </c>
      <c r="L252" s="11" t="s">
        <v>35</v>
      </c>
      <c r="M252" s="11">
        <v>1</v>
      </c>
      <c r="N252" s="51" t="s">
        <v>174</v>
      </c>
      <c r="O252" s="51" t="s">
        <v>174</v>
      </c>
      <c r="P252" s="51" t="s">
        <v>174</v>
      </c>
      <c r="Q252" s="51" t="s">
        <v>174</v>
      </c>
      <c r="R252" s="51" t="s">
        <v>174</v>
      </c>
      <c r="S252" s="51" t="s">
        <v>174</v>
      </c>
      <c r="T252" s="51" t="s">
        <v>174</v>
      </c>
    </row>
    <row r="253" spans="1:20" x14ac:dyDescent="0.2">
      <c r="A253" s="8" t="s">
        <v>198</v>
      </c>
      <c r="B253" s="8" t="s">
        <v>199</v>
      </c>
      <c r="C253" s="9">
        <v>41775</v>
      </c>
      <c r="F253" s="11">
        <v>14</v>
      </c>
      <c r="G253" s="11" t="s">
        <v>20</v>
      </c>
      <c r="H253" s="51" t="s">
        <v>174</v>
      </c>
      <c r="I253" s="51" t="s">
        <v>174</v>
      </c>
      <c r="J253" s="11">
        <v>4</v>
      </c>
      <c r="K253" s="11" t="s">
        <v>176</v>
      </c>
      <c r="L253" s="11" t="s">
        <v>35</v>
      </c>
      <c r="M253" s="11">
        <v>1</v>
      </c>
      <c r="N253" s="51" t="s">
        <v>174</v>
      </c>
      <c r="O253" s="51" t="s">
        <v>174</v>
      </c>
      <c r="P253" s="51" t="s">
        <v>174</v>
      </c>
      <c r="Q253" s="51" t="s">
        <v>174</v>
      </c>
      <c r="R253" s="51" t="s">
        <v>174</v>
      </c>
      <c r="S253" s="51" t="s">
        <v>174</v>
      </c>
      <c r="T253" s="51" t="s">
        <v>174</v>
      </c>
    </row>
    <row r="254" spans="1:20" x14ac:dyDescent="0.2">
      <c r="A254" s="8" t="s">
        <v>198</v>
      </c>
      <c r="B254" s="8" t="s">
        <v>199</v>
      </c>
      <c r="C254" s="9">
        <v>41775</v>
      </c>
      <c r="F254" s="11">
        <v>15</v>
      </c>
      <c r="G254" s="11" t="s">
        <v>20</v>
      </c>
      <c r="H254" s="51" t="s">
        <v>174</v>
      </c>
      <c r="I254" s="51" t="s">
        <v>174</v>
      </c>
      <c r="J254" s="11">
        <v>4</v>
      </c>
      <c r="K254" s="11" t="s">
        <v>176</v>
      </c>
      <c r="L254" s="11" t="s">
        <v>35</v>
      </c>
      <c r="M254" s="11">
        <v>1</v>
      </c>
      <c r="N254" s="51" t="s">
        <v>174</v>
      </c>
      <c r="O254" s="51" t="s">
        <v>174</v>
      </c>
      <c r="P254" s="51" t="s">
        <v>174</v>
      </c>
      <c r="Q254" s="51" t="s">
        <v>174</v>
      </c>
      <c r="R254" s="51" t="s">
        <v>174</v>
      </c>
      <c r="S254" s="51" t="s">
        <v>174</v>
      </c>
      <c r="T254" s="51" t="s">
        <v>174</v>
      </c>
    </row>
    <row r="255" spans="1:20" x14ac:dyDescent="0.2">
      <c r="A255" s="8" t="s">
        <v>201</v>
      </c>
      <c r="B255" s="8" t="s">
        <v>202</v>
      </c>
      <c r="C255" s="9">
        <v>41912</v>
      </c>
      <c r="D255" s="10">
        <v>0.36458333333333331</v>
      </c>
      <c r="F255" s="11">
        <v>1</v>
      </c>
      <c r="G255" s="11" t="s">
        <v>20</v>
      </c>
      <c r="H255" s="51" t="s">
        <v>174</v>
      </c>
      <c r="I255" s="51" t="s">
        <v>174</v>
      </c>
      <c r="J255" s="11">
        <v>1</v>
      </c>
      <c r="K255" s="11" t="s">
        <v>188</v>
      </c>
      <c r="L255" s="11" t="s">
        <v>23</v>
      </c>
      <c r="M255" s="11">
        <v>0</v>
      </c>
      <c r="N255" s="51" t="s">
        <v>174</v>
      </c>
      <c r="O255" s="51" t="s">
        <v>174</v>
      </c>
      <c r="P255" s="51" t="s">
        <v>174</v>
      </c>
      <c r="Q255" s="51" t="s">
        <v>174</v>
      </c>
      <c r="R255" s="51" t="s">
        <v>174</v>
      </c>
      <c r="S255" s="51" t="s">
        <v>174</v>
      </c>
      <c r="T255" s="51" t="s">
        <v>174</v>
      </c>
    </row>
    <row r="256" spans="1:20" x14ac:dyDescent="0.2">
      <c r="A256" s="8" t="s">
        <v>201</v>
      </c>
      <c r="B256" s="8" t="s">
        <v>202</v>
      </c>
      <c r="C256" s="9">
        <v>41912</v>
      </c>
      <c r="F256" s="11">
        <v>3</v>
      </c>
      <c r="G256" s="11" t="s">
        <v>20</v>
      </c>
      <c r="H256" s="51" t="s">
        <v>174</v>
      </c>
      <c r="I256" s="51" t="s">
        <v>174</v>
      </c>
      <c r="J256" s="11">
        <v>1</v>
      </c>
      <c r="K256" s="11" t="s">
        <v>188</v>
      </c>
      <c r="L256" s="11" t="s">
        <v>35</v>
      </c>
      <c r="M256" s="11">
        <v>1</v>
      </c>
      <c r="N256" s="51" t="s">
        <v>174</v>
      </c>
      <c r="O256" s="51" t="s">
        <v>174</v>
      </c>
      <c r="P256" s="51" t="s">
        <v>174</v>
      </c>
      <c r="Q256" s="51" t="s">
        <v>174</v>
      </c>
      <c r="R256" s="51" t="s">
        <v>174</v>
      </c>
      <c r="S256" s="51" t="s">
        <v>174</v>
      </c>
      <c r="T256" s="51" t="s">
        <v>174</v>
      </c>
    </row>
    <row r="257" spans="1:21" x14ac:dyDescent="0.2">
      <c r="A257" s="8" t="s">
        <v>201</v>
      </c>
      <c r="B257" s="8" t="s">
        <v>202</v>
      </c>
      <c r="C257" s="9">
        <v>41912</v>
      </c>
      <c r="F257" s="11">
        <v>5</v>
      </c>
      <c r="G257" s="11" t="s">
        <v>20</v>
      </c>
      <c r="H257" s="51" t="s">
        <v>174</v>
      </c>
      <c r="I257" s="51" t="s">
        <v>174</v>
      </c>
      <c r="J257" s="11">
        <v>1</v>
      </c>
      <c r="K257" s="11" t="s">
        <v>188</v>
      </c>
      <c r="L257" s="11" t="s">
        <v>23</v>
      </c>
      <c r="M257" s="11">
        <v>0</v>
      </c>
      <c r="N257" s="51" t="s">
        <v>174</v>
      </c>
      <c r="O257" s="51" t="s">
        <v>174</v>
      </c>
      <c r="P257" s="51" t="s">
        <v>174</v>
      </c>
      <c r="Q257" s="51" t="s">
        <v>174</v>
      </c>
      <c r="R257" s="51" t="s">
        <v>174</v>
      </c>
      <c r="S257" s="51" t="s">
        <v>174</v>
      </c>
      <c r="T257" s="51" t="s">
        <v>174</v>
      </c>
    </row>
    <row r="258" spans="1:21" x14ac:dyDescent="0.2">
      <c r="A258" s="8" t="s">
        <v>201</v>
      </c>
      <c r="B258" s="8" t="s">
        <v>202</v>
      </c>
      <c r="C258" s="9">
        <v>41912</v>
      </c>
      <c r="F258" s="11">
        <v>2</v>
      </c>
      <c r="G258" s="11" t="s">
        <v>20</v>
      </c>
      <c r="H258" s="51" t="s">
        <v>174</v>
      </c>
      <c r="I258" s="51" t="s">
        <v>174</v>
      </c>
      <c r="J258" s="11">
        <v>2</v>
      </c>
      <c r="K258" s="11" t="s">
        <v>188</v>
      </c>
      <c r="L258" s="11" t="s">
        <v>23</v>
      </c>
      <c r="M258" s="11">
        <v>0</v>
      </c>
      <c r="N258" s="51" t="s">
        <v>174</v>
      </c>
      <c r="O258" s="51" t="s">
        <v>174</v>
      </c>
      <c r="P258" s="51" t="s">
        <v>174</v>
      </c>
      <c r="Q258" s="51" t="s">
        <v>174</v>
      </c>
      <c r="R258" s="51" t="s">
        <v>174</v>
      </c>
      <c r="S258" s="51" t="s">
        <v>174</v>
      </c>
      <c r="T258" s="51" t="s">
        <v>174</v>
      </c>
      <c r="U258" s="11" t="s">
        <v>203</v>
      </c>
    </row>
    <row r="259" spans="1:21" x14ac:dyDescent="0.2">
      <c r="A259" s="8" t="s">
        <v>201</v>
      </c>
      <c r="B259" s="8" t="s">
        <v>202</v>
      </c>
      <c r="C259" s="9">
        <v>41912</v>
      </c>
      <c r="F259" s="11">
        <v>4</v>
      </c>
      <c r="G259" s="11" t="s">
        <v>20</v>
      </c>
      <c r="H259" s="51" t="s">
        <v>174</v>
      </c>
      <c r="I259" s="51" t="s">
        <v>174</v>
      </c>
      <c r="J259" s="11">
        <v>2</v>
      </c>
      <c r="K259" s="11" t="s">
        <v>188</v>
      </c>
      <c r="L259" s="11" t="s">
        <v>23</v>
      </c>
      <c r="M259" s="11">
        <v>0</v>
      </c>
      <c r="N259" s="51" t="s">
        <v>174</v>
      </c>
      <c r="O259" s="51" t="s">
        <v>174</v>
      </c>
      <c r="P259" s="51" t="s">
        <v>174</v>
      </c>
      <c r="Q259" s="51" t="s">
        <v>174</v>
      </c>
      <c r="R259" s="51" t="s">
        <v>174</v>
      </c>
      <c r="S259" s="51" t="s">
        <v>174</v>
      </c>
      <c r="T259" s="51" t="s">
        <v>174</v>
      </c>
      <c r="U259" s="11" t="s">
        <v>203</v>
      </c>
    </row>
    <row r="260" spans="1:21" x14ac:dyDescent="0.2">
      <c r="A260" s="8" t="s">
        <v>201</v>
      </c>
      <c r="B260" s="8" t="s">
        <v>202</v>
      </c>
      <c r="C260" s="9">
        <v>41912</v>
      </c>
      <c r="D260" s="10">
        <v>0.40763888888888888</v>
      </c>
      <c r="F260" s="11">
        <v>1</v>
      </c>
      <c r="G260" s="11" t="s">
        <v>20</v>
      </c>
      <c r="H260" s="51" t="s">
        <v>174</v>
      </c>
      <c r="I260" s="51" t="s">
        <v>174</v>
      </c>
      <c r="J260" s="11">
        <v>3</v>
      </c>
      <c r="K260" s="11" t="s">
        <v>188</v>
      </c>
      <c r="L260" s="11" t="s">
        <v>23</v>
      </c>
      <c r="M260" s="11">
        <v>0</v>
      </c>
      <c r="N260" s="51" t="s">
        <v>174</v>
      </c>
      <c r="O260" s="51" t="s">
        <v>174</v>
      </c>
      <c r="P260" s="51" t="s">
        <v>174</v>
      </c>
      <c r="Q260" s="51" t="s">
        <v>174</v>
      </c>
      <c r="R260" s="51" t="s">
        <v>174</v>
      </c>
      <c r="S260" s="51" t="s">
        <v>174</v>
      </c>
      <c r="T260" s="51" t="s">
        <v>174</v>
      </c>
    </row>
    <row r="261" spans="1:21" x14ac:dyDescent="0.2">
      <c r="A261" s="8" t="s">
        <v>201</v>
      </c>
      <c r="B261" s="8" t="s">
        <v>202</v>
      </c>
      <c r="C261" s="9">
        <v>41912</v>
      </c>
      <c r="F261" s="11">
        <v>3</v>
      </c>
      <c r="G261" s="11" t="s">
        <v>20</v>
      </c>
      <c r="H261" s="51" t="s">
        <v>174</v>
      </c>
      <c r="I261" s="51" t="s">
        <v>174</v>
      </c>
      <c r="J261" s="11">
        <v>3</v>
      </c>
      <c r="K261" s="11" t="s">
        <v>188</v>
      </c>
      <c r="L261" s="11" t="s">
        <v>23</v>
      </c>
      <c r="M261" s="11">
        <v>0</v>
      </c>
      <c r="N261" s="51" t="s">
        <v>174</v>
      </c>
      <c r="O261" s="51" t="s">
        <v>174</v>
      </c>
      <c r="P261" s="51" t="s">
        <v>174</v>
      </c>
      <c r="Q261" s="51" t="s">
        <v>174</v>
      </c>
      <c r="R261" s="51" t="s">
        <v>174</v>
      </c>
      <c r="S261" s="51" t="s">
        <v>174</v>
      </c>
      <c r="T261" s="51" t="s">
        <v>174</v>
      </c>
    </row>
    <row r="262" spans="1:21" x14ac:dyDescent="0.2">
      <c r="A262" s="8" t="s">
        <v>201</v>
      </c>
      <c r="B262" s="8" t="s">
        <v>202</v>
      </c>
      <c r="C262" s="9">
        <v>41912</v>
      </c>
      <c r="D262" s="10">
        <v>0.41388888888888892</v>
      </c>
      <c r="F262" s="11">
        <v>5</v>
      </c>
      <c r="G262" s="11" t="s">
        <v>20</v>
      </c>
      <c r="H262" s="51" t="s">
        <v>174</v>
      </c>
      <c r="I262" s="51" t="s">
        <v>174</v>
      </c>
      <c r="J262" s="11">
        <v>3</v>
      </c>
      <c r="K262" s="11" t="s">
        <v>188</v>
      </c>
      <c r="L262" s="11" t="s">
        <v>23</v>
      </c>
      <c r="M262" s="11">
        <v>0</v>
      </c>
      <c r="N262" s="51" t="s">
        <v>174</v>
      </c>
      <c r="O262" s="51" t="s">
        <v>174</v>
      </c>
      <c r="P262" s="51" t="s">
        <v>174</v>
      </c>
      <c r="Q262" s="51" t="s">
        <v>174</v>
      </c>
      <c r="R262" s="51" t="s">
        <v>174</v>
      </c>
      <c r="S262" s="51" t="s">
        <v>174</v>
      </c>
      <c r="T262" s="51" t="s">
        <v>174</v>
      </c>
    </row>
    <row r="263" spans="1:21" x14ac:dyDescent="0.2">
      <c r="A263" s="8" t="s">
        <v>201</v>
      </c>
      <c r="B263" s="8" t="s">
        <v>202</v>
      </c>
      <c r="C263" s="9">
        <v>41912</v>
      </c>
      <c r="F263" s="11">
        <v>2</v>
      </c>
      <c r="G263" s="11" t="s">
        <v>20</v>
      </c>
      <c r="H263" s="51" t="s">
        <v>174</v>
      </c>
      <c r="I263" s="51" t="s">
        <v>174</v>
      </c>
      <c r="J263" s="11">
        <v>1</v>
      </c>
      <c r="K263" s="11" t="s">
        <v>176</v>
      </c>
      <c r="L263" s="11" t="s">
        <v>23</v>
      </c>
      <c r="M263" s="11">
        <v>0</v>
      </c>
      <c r="N263" s="51" t="s">
        <v>174</v>
      </c>
      <c r="O263" s="51" t="s">
        <v>174</v>
      </c>
      <c r="P263" s="51" t="s">
        <v>174</v>
      </c>
      <c r="Q263" s="51" t="s">
        <v>174</v>
      </c>
      <c r="R263" s="51" t="s">
        <v>174</v>
      </c>
      <c r="S263" s="51" t="s">
        <v>174</v>
      </c>
      <c r="T263" s="51" t="s">
        <v>174</v>
      </c>
      <c r="U263" s="11" t="s">
        <v>204</v>
      </c>
    </row>
    <row r="264" spans="1:21" x14ac:dyDescent="0.2">
      <c r="A264" s="8" t="s">
        <v>201</v>
      </c>
      <c r="B264" s="8" t="s">
        <v>202</v>
      </c>
      <c r="C264" s="9">
        <v>41912</v>
      </c>
      <c r="F264" s="11">
        <v>4</v>
      </c>
      <c r="G264" s="11" t="s">
        <v>20</v>
      </c>
      <c r="H264" s="51" t="s">
        <v>174</v>
      </c>
      <c r="I264" s="51" t="s">
        <v>174</v>
      </c>
      <c r="J264" s="11">
        <v>1</v>
      </c>
      <c r="K264" s="11" t="s">
        <v>176</v>
      </c>
      <c r="L264" s="11" t="s">
        <v>23</v>
      </c>
      <c r="M264" s="11">
        <v>0</v>
      </c>
      <c r="N264" s="51" t="s">
        <v>174</v>
      </c>
      <c r="O264" s="51" t="s">
        <v>174</v>
      </c>
      <c r="P264" s="51" t="s">
        <v>174</v>
      </c>
      <c r="Q264" s="51" t="s">
        <v>174</v>
      </c>
      <c r="R264" s="51" t="s">
        <v>174</v>
      </c>
      <c r="S264" s="51" t="s">
        <v>174</v>
      </c>
      <c r="T264" s="51" t="s">
        <v>174</v>
      </c>
    </row>
    <row r="265" spans="1:21" x14ac:dyDescent="0.2">
      <c r="A265" s="8" t="s">
        <v>201</v>
      </c>
      <c r="B265" s="8" t="s">
        <v>202</v>
      </c>
      <c r="C265" s="9">
        <v>41912</v>
      </c>
      <c r="D265" s="10">
        <v>0.38750000000000001</v>
      </c>
      <c r="F265" s="11">
        <v>1</v>
      </c>
      <c r="G265" s="11" t="s">
        <v>20</v>
      </c>
      <c r="H265" s="51" t="s">
        <v>174</v>
      </c>
      <c r="I265" s="51" t="s">
        <v>174</v>
      </c>
      <c r="J265" s="11">
        <v>2</v>
      </c>
      <c r="K265" s="11" t="s">
        <v>176</v>
      </c>
      <c r="L265" s="11" t="s">
        <v>23</v>
      </c>
      <c r="M265" s="11">
        <v>0</v>
      </c>
      <c r="N265" s="51" t="s">
        <v>174</v>
      </c>
      <c r="O265" s="51" t="s">
        <v>174</v>
      </c>
      <c r="P265" s="51" t="s">
        <v>174</v>
      </c>
      <c r="Q265" s="51" t="s">
        <v>174</v>
      </c>
      <c r="R265" s="51" t="s">
        <v>174</v>
      </c>
      <c r="S265" s="51" t="s">
        <v>174</v>
      </c>
      <c r="T265" s="51" t="s">
        <v>174</v>
      </c>
      <c r="U265" s="11" t="s">
        <v>204</v>
      </c>
    </row>
    <row r="266" spans="1:21" x14ac:dyDescent="0.2">
      <c r="A266" s="8" t="s">
        <v>201</v>
      </c>
      <c r="B266" s="8" t="s">
        <v>202</v>
      </c>
      <c r="C266" s="9">
        <v>41912</v>
      </c>
      <c r="F266" s="11">
        <v>3</v>
      </c>
      <c r="G266" s="11" t="s">
        <v>20</v>
      </c>
      <c r="H266" s="51" t="s">
        <v>174</v>
      </c>
      <c r="I266" s="51" t="s">
        <v>174</v>
      </c>
      <c r="J266" s="11">
        <v>2</v>
      </c>
      <c r="K266" s="11" t="s">
        <v>176</v>
      </c>
      <c r="L266" s="11" t="s">
        <v>23</v>
      </c>
      <c r="M266" s="11">
        <v>0</v>
      </c>
      <c r="N266" s="51" t="s">
        <v>174</v>
      </c>
      <c r="O266" s="51" t="s">
        <v>174</v>
      </c>
      <c r="P266" s="51" t="s">
        <v>174</v>
      </c>
      <c r="Q266" s="51" t="s">
        <v>174</v>
      </c>
      <c r="R266" s="51" t="s">
        <v>174</v>
      </c>
      <c r="S266" s="51" t="s">
        <v>174</v>
      </c>
      <c r="T266" s="51" t="s">
        <v>174</v>
      </c>
      <c r="U266" s="11" t="s">
        <v>204</v>
      </c>
    </row>
    <row r="267" spans="1:21" x14ac:dyDescent="0.2">
      <c r="A267" s="8" t="s">
        <v>201</v>
      </c>
      <c r="B267" s="8" t="s">
        <v>202</v>
      </c>
      <c r="C267" s="9">
        <v>41912</v>
      </c>
      <c r="F267" s="11">
        <v>5</v>
      </c>
      <c r="G267" s="11" t="s">
        <v>20</v>
      </c>
      <c r="H267" s="51" t="s">
        <v>174</v>
      </c>
      <c r="I267" s="51" t="s">
        <v>174</v>
      </c>
      <c r="J267" s="11">
        <v>2</v>
      </c>
      <c r="K267" s="11" t="s">
        <v>176</v>
      </c>
      <c r="L267" s="11" t="s">
        <v>23</v>
      </c>
      <c r="M267" s="11">
        <v>0</v>
      </c>
      <c r="N267" s="51" t="s">
        <v>174</v>
      </c>
      <c r="O267" s="51" t="s">
        <v>174</v>
      </c>
      <c r="P267" s="51" t="s">
        <v>174</v>
      </c>
      <c r="Q267" s="51" t="s">
        <v>174</v>
      </c>
      <c r="R267" s="51" t="s">
        <v>174</v>
      </c>
      <c r="S267" s="51" t="s">
        <v>174</v>
      </c>
      <c r="T267" s="51" t="s">
        <v>174</v>
      </c>
      <c r="U267" s="11" t="s">
        <v>203</v>
      </c>
    </row>
    <row r="268" spans="1:21" x14ac:dyDescent="0.2">
      <c r="A268" s="8" t="s">
        <v>201</v>
      </c>
      <c r="B268" s="8" t="s">
        <v>202</v>
      </c>
      <c r="C268" s="9">
        <v>41912</v>
      </c>
      <c r="F268" s="11">
        <v>2</v>
      </c>
      <c r="G268" s="11" t="s">
        <v>20</v>
      </c>
      <c r="H268" s="51" t="s">
        <v>174</v>
      </c>
      <c r="I268" s="51" t="s">
        <v>174</v>
      </c>
      <c r="J268" s="11">
        <v>3</v>
      </c>
      <c r="K268" s="11" t="s">
        <v>176</v>
      </c>
      <c r="L268" s="11" t="s">
        <v>23</v>
      </c>
      <c r="M268" s="11">
        <v>0</v>
      </c>
      <c r="N268" s="51" t="s">
        <v>174</v>
      </c>
      <c r="O268" s="51" t="s">
        <v>174</v>
      </c>
      <c r="P268" s="51" t="s">
        <v>174</v>
      </c>
      <c r="Q268" s="51" t="s">
        <v>174</v>
      </c>
      <c r="R268" s="51" t="s">
        <v>174</v>
      </c>
      <c r="S268" s="51" t="s">
        <v>174</v>
      </c>
      <c r="T268" s="51" t="s">
        <v>174</v>
      </c>
    </row>
    <row r="269" spans="1:21" x14ac:dyDescent="0.2">
      <c r="A269" s="8" t="s">
        <v>201</v>
      </c>
      <c r="B269" s="8" t="s">
        <v>202</v>
      </c>
      <c r="C269" s="9">
        <v>41912</v>
      </c>
      <c r="F269" s="11">
        <v>4</v>
      </c>
      <c r="G269" s="11" t="s">
        <v>20</v>
      </c>
      <c r="H269" s="51" t="s">
        <v>174</v>
      </c>
      <c r="I269" s="51" t="s">
        <v>174</v>
      </c>
      <c r="J269" s="11">
        <v>3</v>
      </c>
      <c r="K269" s="11" t="s">
        <v>176</v>
      </c>
      <c r="L269" s="11" t="s">
        <v>23</v>
      </c>
      <c r="M269" s="11">
        <v>0</v>
      </c>
      <c r="N269" s="51" t="s">
        <v>174</v>
      </c>
      <c r="O269" s="51" t="s">
        <v>174</v>
      </c>
      <c r="P269" s="51" t="s">
        <v>174</v>
      </c>
      <c r="Q269" s="51" t="s">
        <v>174</v>
      </c>
      <c r="R269" s="51" t="s">
        <v>174</v>
      </c>
      <c r="S269" s="51" t="s">
        <v>174</v>
      </c>
      <c r="T269" s="51" t="s">
        <v>174</v>
      </c>
    </row>
    <row r="270" spans="1:21" x14ac:dyDescent="0.2">
      <c r="A270" s="8" t="s">
        <v>205</v>
      </c>
      <c r="B270" s="8" t="s">
        <v>206</v>
      </c>
      <c r="C270" s="9">
        <v>41776</v>
      </c>
      <c r="D270" s="10">
        <v>0.86805555555555547</v>
      </c>
      <c r="F270" s="11">
        <v>1</v>
      </c>
      <c r="G270" s="11" t="s">
        <v>20</v>
      </c>
      <c r="H270" s="51" t="s">
        <v>174</v>
      </c>
      <c r="I270" s="51" t="s">
        <v>174</v>
      </c>
      <c r="J270" s="11">
        <v>1</v>
      </c>
      <c r="K270" s="11" t="s">
        <v>176</v>
      </c>
      <c r="L270" s="11" t="s">
        <v>28</v>
      </c>
      <c r="M270" s="11">
        <v>0</v>
      </c>
      <c r="N270" s="51" t="s">
        <v>174</v>
      </c>
      <c r="O270" s="51" t="s">
        <v>174</v>
      </c>
      <c r="P270" s="51" t="s">
        <v>174</v>
      </c>
      <c r="Q270" s="51" t="s">
        <v>174</v>
      </c>
      <c r="R270" s="51" t="s">
        <v>174</v>
      </c>
      <c r="S270" s="51" t="s">
        <v>174</v>
      </c>
      <c r="T270" s="51" t="s">
        <v>174</v>
      </c>
      <c r="U270" s="11" t="s">
        <v>207</v>
      </c>
    </row>
    <row r="271" spans="1:21" x14ac:dyDescent="0.2">
      <c r="A271" s="8" t="s">
        <v>205</v>
      </c>
      <c r="B271" s="8" t="s">
        <v>206</v>
      </c>
      <c r="C271" s="9">
        <v>41776</v>
      </c>
      <c r="F271" s="11">
        <v>2</v>
      </c>
      <c r="G271" s="11" t="s">
        <v>20</v>
      </c>
      <c r="H271" s="51" t="s">
        <v>174</v>
      </c>
      <c r="I271" s="51" t="s">
        <v>174</v>
      </c>
      <c r="J271" s="11">
        <v>1</v>
      </c>
      <c r="K271" s="11" t="s">
        <v>176</v>
      </c>
      <c r="L271" s="11" t="s">
        <v>28</v>
      </c>
      <c r="M271" s="11">
        <v>0</v>
      </c>
      <c r="N271" s="51" t="s">
        <v>174</v>
      </c>
      <c r="O271" s="51" t="s">
        <v>174</v>
      </c>
      <c r="P271" s="51" t="s">
        <v>174</v>
      </c>
      <c r="Q271" s="51" t="s">
        <v>174</v>
      </c>
      <c r="R271" s="51" t="s">
        <v>174</v>
      </c>
      <c r="S271" s="51" t="s">
        <v>174</v>
      </c>
      <c r="T271" s="51" t="s">
        <v>174</v>
      </c>
      <c r="U271" s="11" t="s">
        <v>207</v>
      </c>
    </row>
    <row r="272" spans="1:21" x14ac:dyDescent="0.2">
      <c r="A272" s="8" t="s">
        <v>205</v>
      </c>
      <c r="B272" s="8" t="s">
        <v>206</v>
      </c>
      <c r="C272" s="9">
        <v>41776</v>
      </c>
      <c r="F272" s="11">
        <v>3</v>
      </c>
      <c r="G272" s="11" t="s">
        <v>20</v>
      </c>
      <c r="H272" s="51" t="s">
        <v>174</v>
      </c>
      <c r="I272" s="51" t="s">
        <v>174</v>
      </c>
      <c r="J272" s="11">
        <v>1</v>
      </c>
      <c r="K272" s="11" t="s">
        <v>176</v>
      </c>
      <c r="L272" s="11" t="s">
        <v>23</v>
      </c>
      <c r="M272" s="11">
        <v>0</v>
      </c>
      <c r="N272" s="51" t="s">
        <v>174</v>
      </c>
      <c r="O272" s="51" t="s">
        <v>174</v>
      </c>
      <c r="P272" s="51" t="s">
        <v>174</v>
      </c>
      <c r="Q272" s="51" t="s">
        <v>174</v>
      </c>
      <c r="R272" s="51" t="s">
        <v>174</v>
      </c>
      <c r="S272" s="51" t="s">
        <v>174</v>
      </c>
      <c r="T272" s="51" t="s">
        <v>174</v>
      </c>
    </row>
    <row r="273" spans="1:21" x14ac:dyDescent="0.2">
      <c r="A273" s="8" t="s">
        <v>205</v>
      </c>
      <c r="B273" s="8" t="s">
        <v>206</v>
      </c>
      <c r="C273" s="9">
        <v>41776</v>
      </c>
      <c r="F273" s="11">
        <v>4</v>
      </c>
      <c r="G273" s="11" t="s">
        <v>20</v>
      </c>
      <c r="H273" s="51" t="s">
        <v>174</v>
      </c>
      <c r="I273" s="51" t="s">
        <v>174</v>
      </c>
      <c r="J273" s="11">
        <v>1</v>
      </c>
      <c r="K273" s="11" t="s">
        <v>176</v>
      </c>
      <c r="L273" s="11" t="s">
        <v>23</v>
      </c>
      <c r="M273" s="11">
        <v>0</v>
      </c>
      <c r="N273" s="51" t="s">
        <v>174</v>
      </c>
      <c r="O273" s="51" t="s">
        <v>174</v>
      </c>
      <c r="P273" s="51" t="s">
        <v>174</v>
      </c>
      <c r="Q273" s="51" t="s">
        <v>174</v>
      </c>
      <c r="R273" s="51" t="s">
        <v>174</v>
      </c>
      <c r="S273" s="51" t="s">
        <v>174</v>
      </c>
      <c r="T273" s="51" t="s">
        <v>174</v>
      </c>
    </row>
    <row r="274" spans="1:21" x14ac:dyDescent="0.2">
      <c r="A274" s="8" t="s">
        <v>205</v>
      </c>
      <c r="B274" s="8" t="s">
        <v>206</v>
      </c>
      <c r="C274" s="9">
        <v>41776</v>
      </c>
      <c r="F274" s="11">
        <v>5</v>
      </c>
      <c r="G274" s="11" t="s">
        <v>20</v>
      </c>
      <c r="H274" s="51" t="s">
        <v>174</v>
      </c>
      <c r="I274" s="51" t="s">
        <v>174</v>
      </c>
      <c r="J274" s="11">
        <v>1</v>
      </c>
      <c r="K274" s="11" t="s">
        <v>176</v>
      </c>
      <c r="L274" s="11" t="s">
        <v>23</v>
      </c>
      <c r="M274" s="11">
        <v>0</v>
      </c>
      <c r="N274" s="51" t="s">
        <v>174</v>
      </c>
      <c r="O274" s="51" t="s">
        <v>174</v>
      </c>
      <c r="P274" s="51" t="s">
        <v>174</v>
      </c>
      <c r="Q274" s="51" t="s">
        <v>174</v>
      </c>
      <c r="R274" s="51" t="s">
        <v>174</v>
      </c>
      <c r="S274" s="51" t="s">
        <v>174</v>
      </c>
      <c r="T274" s="51" t="s">
        <v>174</v>
      </c>
    </row>
    <row r="275" spans="1:21" x14ac:dyDescent="0.2">
      <c r="A275" s="8" t="s">
        <v>205</v>
      </c>
      <c r="B275" s="8" t="s">
        <v>206</v>
      </c>
      <c r="C275" s="9">
        <v>41776</v>
      </c>
      <c r="F275" s="11">
        <v>6</v>
      </c>
      <c r="G275" s="11" t="s">
        <v>20</v>
      </c>
      <c r="H275" s="51" t="s">
        <v>174</v>
      </c>
      <c r="I275" s="51" t="s">
        <v>174</v>
      </c>
      <c r="J275" s="11">
        <v>1</v>
      </c>
      <c r="K275" s="11" t="s">
        <v>176</v>
      </c>
      <c r="L275" s="11" t="s">
        <v>34</v>
      </c>
      <c r="M275" s="11">
        <v>0</v>
      </c>
      <c r="N275" s="51" t="s">
        <v>174</v>
      </c>
      <c r="O275" s="51" t="s">
        <v>174</v>
      </c>
      <c r="P275" s="51" t="s">
        <v>174</v>
      </c>
      <c r="Q275" s="51" t="s">
        <v>174</v>
      </c>
      <c r="R275" s="51" t="s">
        <v>174</v>
      </c>
      <c r="S275" s="51" t="s">
        <v>174</v>
      </c>
      <c r="T275" s="51" t="s">
        <v>174</v>
      </c>
    </row>
    <row r="276" spans="1:21" x14ac:dyDescent="0.2">
      <c r="A276" s="8" t="s">
        <v>205</v>
      </c>
      <c r="B276" s="8" t="s">
        <v>206</v>
      </c>
      <c r="C276" s="9">
        <v>41776</v>
      </c>
      <c r="F276" s="11">
        <v>7</v>
      </c>
      <c r="G276" s="11" t="s">
        <v>20</v>
      </c>
      <c r="H276" s="51" t="s">
        <v>174</v>
      </c>
      <c r="I276" s="51" t="s">
        <v>174</v>
      </c>
      <c r="J276" s="11">
        <v>1</v>
      </c>
      <c r="K276" s="11" t="s">
        <v>176</v>
      </c>
      <c r="L276" s="11" t="s">
        <v>23</v>
      </c>
      <c r="M276" s="11">
        <v>0</v>
      </c>
      <c r="N276" s="51" t="s">
        <v>174</v>
      </c>
      <c r="O276" s="51" t="s">
        <v>174</v>
      </c>
      <c r="P276" s="51" t="s">
        <v>174</v>
      </c>
      <c r="Q276" s="51" t="s">
        <v>174</v>
      </c>
      <c r="R276" s="51" t="s">
        <v>174</v>
      </c>
      <c r="S276" s="51" t="s">
        <v>174</v>
      </c>
      <c r="T276" s="51" t="s">
        <v>174</v>
      </c>
    </row>
    <row r="277" spans="1:21" x14ac:dyDescent="0.2">
      <c r="A277" s="8" t="s">
        <v>205</v>
      </c>
      <c r="B277" s="8" t="s">
        <v>206</v>
      </c>
      <c r="C277" s="9">
        <v>41776</v>
      </c>
      <c r="F277" s="11">
        <v>8</v>
      </c>
      <c r="G277" s="11" t="s">
        <v>20</v>
      </c>
      <c r="H277" s="51" t="s">
        <v>174</v>
      </c>
      <c r="I277" s="51" t="s">
        <v>174</v>
      </c>
      <c r="J277" s="11">
        <v>1</v>
      </c>
      <c r="K277" s="11" t="s">
        <v>176</v>
      </c>
      <c r="L277" s="11" t="s">
        <v>23</v>
      </c>
      <c r="M277" s="11">
        <v>0</v>
      </c>
      <c r="N277" s="51" t="s">
        <v>174</v>
      </c>
      <c r="O277" s="51" t="s">
        <v>174</v>
      </c>
      <c r="P277" s="51" t="s">
        <v>174</v>
      </c>
      <c r="Q277" s="51" t="s">
        <v>174</v>
      </c>
      <c r="R277" s="51" t="s">
        <v>174</v>
      </c>
      <c r="S277" s="51" t="s">
        <v>174</v>
      </c>
      <c r="T277" s="51" t="s">
        <v>174</v>
      </c>
    </row>
    <row r="278" spans="1:21" x14ac:dyDescent="0.2">
      <c r="A278" s="8" t="s">
        <v>205</v>
      </c>
      <c r="B278" s="8" t="s">
        <v>206</v>
      </c>
      <c r="C278" s="9">
        <v>41776</v>
      </c>
      <c r="F278" s="11">
        <v>9</v>
      </c>
      <c r="G278" s="11" t="s">
        <v>20</v>
      </c>
      <c r="H278" s="51" t="s">
        <v>174</v>
      </c>
      <c r="I278" s="51" t="s">
        <v>174</v>
      </c>
      <c r="J278" s="11">
        <v>1</v>
      </c>
      <c r="K278" s="11" t="s">
        <v>176</v>
      </c>
      <c r="L278" s="11" t="s">
        <v>23</v>
      </c>
      <c r="M278" s="11">
        <v>0</v>
      </c>
      <c r="N278" s="51" t="s">
        <v>174</v>
      </c>
      <c r="O278" s="51" t="s">
        <v>174</v>
      </c>
      <c r="P278" s="51" t="s">
        <v>174</v>
      </c>
      <c r="Q278" s="51" t="s">
        <v>174</v>
      </c>
      <c r="R278" s="51" t="s">
        <v>174</v>
      </c>
      <c r="S278" s="51" t="s">
        <v>174</v>
      </c>
      <c r="T278" s="51" t="s">
        <v>174</v>
      </c>
    </row>
    <row r="279" spans="1:21" x14ac:dyDescent="0.2">
      <c r="A279" s="8" t="s">
        <v>205</v>
      </c>
      <c r="B279" s="8" t="s">
        <v>206</v>
      </c>
      <c r="C279" s="9">
        <v>41776</v>
      </c>
      <c r="D279" s="10">
        <v>0.87847222222222221</v>
      </c>
      <c r="F279" s="11">
        <v>10</v>
      </c>
      <c r="G279" s="11" t="s">
        <v>20</v>
      </c>
      <c r="H279" s="51" t="s">
        <v>174</v>
      </c>
      <c r="I279" s="51" t="s">
        <v>174</v>
      </c>
      <c r="J279" s="11">
        <v>1</v>
      </c>
      <c r="K279" s="11" t="s">
        <v>176</v>
      </c>
      <c r="L279" s="11" t="s">
        <v>23</v>
      </c>
      <c r="M279" s="11">
        <v>0</v>
      </c>
      <c r="N279" s="51" t="s">
        <v>174</v>
      </c>
      <c r="O279" s="51" t="s">
        <v>174</v>
      </c>
      <c r="P279" s="51" t="s">
        <v>174</v>
      </c>
      <c r="Q279" s="51" t="s">
        <v>174</v>
      </c>
      <c r="R279" s="51" t="s">
        <v>174</v>
      </c>
      <c r="S279" s="51" t="s">
        <v>174</v>
      </c>
      <c r="T279" s="51" t="s">
        <v>174</v>
      </c>
    </row>
    <row r="280" spans="1:21" x14ac:dyDescent="0.2">
      <c r="A280" s="8" t="s">
        <v>205</v>
      </c>
      <c r="B280" s="8" t="s">
        <v>206</v>
      </c>
      <c r="C280" s="9">
        <v>41776</v>
      </c>
      <c r="D280" s="10">
        <v>0.89583333333333337</v>
      </c>
      <c r="F280" s="11">
        <v>1</v>
      </c>
      <c r="G280" s="11" t="s">
        <v>20</v>
      </c>
      <c r="H280" s="51" t="s">
        <v>174</v>
      </c>
      <c r="I280" s="51" t="s">
        <v>174</v>
      </c>
      <c r="J280" s="11">
        <v>2</v>
      </c>
      <c r="K280" s="11" t="s">
        <v>176</v>
      </c>
      <c r="L280" s="11" t="s">
        <v>23</v>
      </c>
      <c r="M280" s="11">
        <v>0</v>
      </c>
      <c r="N280" s="51" t="s">
        <v>174</v>
      </c>
      <c r="O280" s="51" t="s">
        <v>174</v>
      </c>
      <c r="P280" s="51" t="s">
        <v>174</v>
      </c>
      <c r="Q280" s="51" t="s">
        <v>174</v>
      </c>
      <c r="R280" s="51" t="s">
        <v>174</v>
      </c>
      <c r="S280" s="51" t="s">
        <v>174</v>
      </c>
      <c r="T280" s="51" t="s">
        <v>174</v>
      </c>
    </row>
    <row r="281" spans="1:21" x14ac:dyDescent="0.2">
      <c r="A281" s="8" t="s">
        <v>205</v>
      </c>
      <c r="B281" s="8" t="s">
        <v>206</v>
      </c>
      <c r="C281" s="9">
        <v>41776</v>
      </c>
      <c r="F281" s="11">
        <v>2</v>
      </c>
      <c r="G281" s="11" t="s">
        <v>20</v>
      </c>
      <c r="H281" s="51" t="s">
        <v>174</v>
      </c>
      <c r="I281" s="51" t="s">
        <v>174</v>
      </c>
      <c r="J281" s="11">
        <v>2</v>
      </c>
      <c r="K281" s="11" t="s">
        <v>176</v>
      </c>
      <c r="L281" s="11" t="s">
        <v>23</v>
      </c>
      <c r="M281" s="11">
        <v>0</v>
      </c>
      <c r="N281" s="51" t="s">
        <v>174</v>
      </c>
      <c r="O281" s="51" t="s">
        <v>174</v>
      </c>
      <c r="P281" s="51" t="s">
        <v>174</v>
      </c>
      <c r="Q281" s="51" t="s">
        <v>174</v>
      </c>
      <c r="R281" s="51" t="s">
        <v>174</v>
      </c>
      <c r="S281" s="51" t="s">
        <v>174</v>
      </c>
      <c r="T281" s="51" t="s">
        <v>174</v>
      </c>
    </row>
    <row r="282" spans="1:21" x14ac:dyDescent="0.2">
      <c r="A282" s="8" t="s">
        <v>205</v>
      </c>
      <c r="B282" s="8" t="s">
        <v>206</v>
      </c>
      <c r="C282" s="9">
        <v>41776</v>
      </c>
      <c r="F282" s="11">
        <v>3</v>
      </c>
      <c r="G282" s="11" t="s">
        <v>20</v>
      </c>
      <c r="H282" s="51" t="s">
        <v>174</v>
      </c>
      <c r="I282" s="51" t="s">
        <v>174</v>
      </c>
      <c r="J282" s="11">
        <v>2</v>
      </c>
      <c r="K282" s="11" t="s">
        <v>176</v>
      </c>
      <c r="L282" s="11" t="s">
        <v>23</v>
      </c>
      <c r="M282" s="11">
        <v>0</v>
      </c>
      <c r="N282" s="51" t="s">
        <v>174</v>
      </c>
      <c r="O282" s="51" t="s">
        <v>174</v>
      </c>
      <c r="P282" s="51" t="s">
        <v>174</v>
      </c>
      <c r="Q282" s="51" t="s">
        <v>174</v>
      </c>
      <c r="R282" s="51" t="s">
        <v>174</v>
      </c>
      <c r="S282" s="51" t="s">
        <v>174</v>
      </c>
      <c r="T282" s="51" t="s">
        <v>174</v>
      </c>
    </row>
    <row r="283" spans="1:21" x14ac:dyDescent="0.2">
      <c r="A283" s="8" t="s">
        <v>205</v>
      </c>
      <c r="B283" s="8" t="s">
        <v>206</v>
      </c>
      <c r="C283" s="9">
        <v>41776</v>
      </c>
      <c r="F283" s="11">
        <v>4</v>
      </c>
      <c r="G283" s="11" t="s">
        <v>20</v>
      </c>
      <c r="H283" s="51" t="s">
        <v>174</v>
      </c>
      <c r="I283" s="51" t="s">
        <v>174</v>
      </c>
      <c r="J283" s="11">
        <v>2</v>
      </c>
      <c r="K283" s="11" t="s">
        <v>176</v>
      </c>
      <c r="L283" s="11" t="s">
        <v>23</v>
      </c>
      <c r="M283" s="11">
        <v>0</v>
      </c>
      <c r="N283" s="51" t="s">
        <v>174</v>
      </c>
      <c r="O283" s="51" t="s">
        <v>174</v>
      </c>
      <c r="P283" s="51" t="s">
        <v>174</v>
      </c>
      <c r="Q283" s="51" t="s">
        <v>174</v>
      </c>
      <c r="R283" s="51" t="s">
        <v>174</v>
      </c>
      <c r="S283" s="51" t="s">
        <v>174</v>
      </c>
      <c r="T283" s="51" t="s">
        <v>174</v>
      </c>
    </row>
    <row r="284" spans="1:21" x14ac:dyDescent="0.2">
      <c r="A284" s="8" t="s">
        <v>205</v>
      </c>
      <c r="B284" s="8" t="s">
        <v>206</v>
      </c>
      <c r="C284" s="9">
        <v>41776</v>
      </c>
      <c r="F284" s="11">
        <v>5</v>
      </c>
      <c r="G284" s="11" t="s">
        <v>20</v>
      </c>
      <c r="H284" s="51" t="s">
        <v>174</v>
      </c>
      <c r="I284" s="51" t="s">
        <v>174</v>
      </c>
      <c r="J284" s="11">
        <v>2</v>
      </c>
      <c r="K284" s="11" t="s">
        <v>176</v>
      </c>
      <c r="L284" s="11" t="s">
        <v>23</v>
      </c>
      <c r="M284" s="11">
        <v>0</v>
      </c>
      <c r="N284" s="51" t="s">
        <v>174</v>
      </c>
      <c r="O284" s="51" t="s">
        <v>174</v>
      </c>
      <c r="P284" s="51" t="s">
        <v>174</v>
      </c>
      <c r="Q284" s="51" t="s">
        <v>174</v>
      </c>
      <c r="R284" s="51" t="s">
        <v>174</v>
      </c>
      <c r="S284" s="51" t="s">
        <v>174</v>
      </c>
      <c r="T284" s="51" t="s">
        <v>174</v>
      </c>
    </row>
    <row r="285" spans="1:21" x14ac:dyDescent="0.2">
      <c r="A285" s="8" t="s">
        <v>205</v>
      </c>
      <c r="B285" s="8" t="s">
        <v>206</v>
      </c>
      <c r="C285" s="9">
        <v>41776</v>
      </c>
      <c r="F285" s="11">
        <v>6</v>
      </c>
      <c r="G285" s="11" t="s">
        <v>20</v>
      </c>
      <c r="H285" s="51" t="s">
        <v>174</v>
      </c>
      <c r="I285" s="51" t="s">
        <v>174</v>
      </c>
      <c r="J285" s="11">
        <v>2</v>
      </c>
      <c r="K285" s="11" t="s">
        <v>176</v>
      </c>
      <c r="L285" s="11" t="s">
        <v>23</v>
      </c>
      <c r="M285" s="11">
        <v>0</v>
      </c>
      <c r="N285" s="51" t="s">
        <v>174</v>
      </c>
      <c r="O285" s="51" t="s">
        <v>174</v>
      </c>
      <c r="P285" s="51" t="s">
        <v>174</v>
      </c>
      <c r="Q285" s="51" t="s">
        <v>174</v>
      </c>
      <c r="R285" s="51" t="s">
        <v>174</v>
      </c>
      <c r="S285" s="51" t="s">
        <v>174</v>
      </c>
      <c r="T285" s="51" t="s">
        <v>174</v>
      </c>
    </row>
    <row r="286" spans="1:21" x14ac:dyDescent="0.2">
      <c r="A286" s="8" t="s">
        <v>205</v>
      </c>
      <c r="B286" s="8" t="s">
        <v>206</v>
      </c>
      <c r="C286" s="9">
        <v>41776</v>
      </c>
      <c r="F286" s="11">
        <v>7</v>
      </c>
      <c r="G286" s="11" t="s">
        <v>20</v>
      </c>
      <c r="H286" s="51" t="s">
        <v>174</v>
      </c>
      <c r="I286" s="51" t="s">
        <v>174</v>
      </c>
      <c r="J286" s="11">
        <v>2</v>
      </c>
      <c r="K286" s="11" t="s">
        <v>176</v>
      </c>
      <c r="L286" s="11" t="s">
        <v>23</v>
      </c>
      <c r="M286" s="11">
        <v>0</v>
      </c>
      <c r="N286" s="51" t="s">
        <v>174</v>
      </c>
      <c r="O286" s="51" t="s">
        <v>174</v>
      </c>
      <c r="P286" s="51" t="s">
        <v>174</v>
      </c>
      <c r="Q286" s="51" t="s">
        <v>174</v>
      </c>
      <c r="R286" s="51" t="s">
        <v>174</v>
      </c>
      <c r="S286" s="51" t="s">
        <v>174</v>
      </c>
      <c r="T286" s="51" t="s">
        <v>174</v>
      </c>
    </row>
    <row r="287" spans="1:21" x14ac:dyDescent="0.2">
      <c r="A287" s="8" t="s">
        <v>205</v>
      </c>
      <c r="B287" s="8" t="s">
        <v>206</v>
      </c>
      <c r="C287" s="9">
        <v>41776</v>
      </c>
      <c r="F287" s="11">
        <v>8</v>
      </c>
      <c r="G287" s="11" t="s">
        <v>20</v>
      </c>
      <c r="H287" s="51" t="s">
        <v>174</v>
      </c>
      <c r="I287" s="51" t="s">
        <v>174</v>
      </c>
      <c r="J287" s="11">
        <v>2</v>
      </c>
      <c r="K287" s="11" t="s">
        <v>176</v>
      </c>
      <c r="L287" s="11" t="s">
        <v>23</v>
      </c>
      <c r="M287" s="11">
        <v>0</v>
      </c>
      <c r="N287" s="51" t="s">
        <v>174</v>
      </c>
      <c r="O287" s="51" t="s">
        <v>174</v>
      </c>
      <c r="P287" s="51" t="s">
        <v>174</v>
      </c>
      <c r="Q287" s="51" t="s">
        <v>174</v>
      </c>
      <c r="R287" s="51" t="s">
        <v>174</v>
      </c>
      <c r="S287" s="51" t="s">
        <v>174</v>
      </c>
      <c r="T287" s="51" t="s">
        <v>174</v>
      </c>
      <c r="U287" s="11" t="s">
        <v>208</v>
      </c>
    </row>
    <row r="288" spans="1:21" x14ac:dyDescent="0.2">
      <c r="A288" s="8" t="s">
        <v>205</v>
      </c>
      <c r="B288" s="8" t="s">
        <v>206</v>
      </c>
      <c r="C288" s="9">
        <v>41776</v>
      </c>
      <c r="F288" s="11">
        <v>9</v>
      </c>
      <c r="G288" s="11" t="s">
        <v>20</v>
      </c>
      <c r="H288" s="51" t="s">
        <v>174</v>
      </c>
      <c r="I288" s="51" t="s">
        <v>174</v>
      </c>
      <c r="J288" s="11">
        <v>2</v>
      </c>
      <c r="K288" s="11" t="s">
        <v>176</v>
      </c>
      <c r="L288" s="11" t="s">
        <v>23</v>
      </c>
      <c r="M288" s="11">
        <v>0</v>
      </c>
      <c r="N288" s="51" t="s">
        <v>174</v>
      </c>
      <c r="O288" s="51" t="s">
        <v>174</v>
      </c>
      <c r="P288" s="51" t="s">
        <v>174</v>
      </c>
      <c r="Q288" s="51" t="s">
        <v>174</v>
      </c>
      <c r="R288" s="51" t="s">
        <v>174</v>
      </c>
      <c r="S288" s="51" t="s">
        <v>174</v>
      </c>
      <c r="T288" s="51" t="s">
        <v>174</v>
      </c>
    </row>
    <row r="289" spans="1:21" x14ac:dyDescent="0.2">
      <c r="A289" s="8" t="s">
        <v>205</v>
      </c>
      <c r="B289" s="8" t="s">
        <v>206</v>
      </c>
      <c r="C289" s="9">
        <v>41776</v>
      </c>
      <c r="F289" s="11">
        <v>10</v>
      </c>
      <c r="G289" s="11" t="s">
        <v>20</v>
      </c>
      <c r="H289" s="51" t="s">
        <v>174</v>
      </c>
      <c r="I289" s="51" t="s">
        <v>174</v>
      </c>
      <c r="J289" s="11">
        <v>2</v>
      </c>
      <c r="K289" s="11" t="s">
        <v>176</v>
      </c>
      <c r="L289" s="11" t="s">
        <v>23</v>
      </c>
      <c r="M289" s="11">
        <v>0</v>
      </c>
      <c r="N289" s="51" t="s">
        <v>174</v>
      </c>
      <c r="O289" s="51" t="s">
        <v>174</v>
      </c>
      <c r="P289" s="51" t="s">
        <v>174</v>
      </c>
      <c r="Q289" s="51" t="s">
        <v>174</v>
      </c>
      <c r="R289" s="51" t="s">
        <v>174</v>
      </c>
      <c r="S289" s="51" t="s">
        <v>174</v>
      </c>
      <c r="T289" s="51" t="s">
        <v>174</v>
      </c>
      <c r="U289" s="11" t="s">
        <v>208</v>
      </c>
    </row>
    <row r="290" spans="1:21" x14ac:dyDescent="0.2">
      <c r="A290" s="8" t="s">
        <v>209</v>
      </c>
      <c r="B290" s="8" t="s">
        <v>210</v>
      </c>
      <c r="C290" s="9">
        <v>41776</v>
      </c>
      <c r="F290" s="11">
        <v>2</v>
      </c>
      <c r="G290" s="11" t="s">
        <v>20</v>
      </c>
      <c r="H290" s="51" t="s">
        <v>174</v>
      </c>
      <c r="I290" s="51" t="s">
        <v>174</v>
      </c>
      <c r="J290" s="11">
        <v>2</v>
      </c>
      <c r="K290" s="11" t="s">
        <v>188</v>
      </c>
      <c r="L290" s="11" t="s">
        <v>23</v>
      </c>
      <c r="M290" s="11">
        <v>0</v>
      </c>
      <c r="N290" s="51" t="s">
        <v>174</v>
      </c>
      <c r="O290" s="51" t="s">
        <v>174</v>
      </c>
      <c r="P290" s="51" t="s">
        <v>174</v>
      </c>
      <c r="Q290" s="51" t="s">
        <v>174</v>
      </c>
      <c r="R290" s="51" t="s">
        <v>174</v>
      </c>
      <c r="S290" s="51" t="s">
        <v>174</v>
      </c>
      <c r="T290" s="51" t="s">
        <v>174</v>
      </c>
    </row>
    <row r="291" spans="1:21" x14ac:dyDescent="0.2">
      <c r="A291" s="8" t="s">
        <v>209</v>
      </c>
      <c r="B291" s="8" t="s">
        <v>210</v>
      </c>
      <c r="C291" s="9">
        <v>41776</v>
      </c>
      <c r="F291" s="11">
        <v>4</v>
      </c>
      <c r="G291" s="11" t="s">
        <v>20</v>
      </c>
      <c r="H291" s="51" t="s">
        <v>174</v>
      </c>
      <c r="I291" s="51" t="s">
        <v>174</v>
      </c>
      <c r="J291" s="11">
        <v>2</v>
      </c>
      <c r="K291" s="11" t="s">
        <v>188</v>
      </c>
      <c r="L291" s="11" t="s">
        <v>23</v>
      </c>
      <c r="M291" s="11">
        <v>0</v>
      </c>
      <c r="N291" s="51" t="s">
        <v>174</v>
      </c>
      <c r="O291" s="51" t="s">
        <v>174</v>
      </c>
      <c r="P291" s="51" t="s">
        <v>174</v>
      </c>
      <c r="Q291" s="51" t="s">
        <v>174</v>
      </c>
      <c r="R291" s="51" t="s">
        <v>174</v>
      </c>
      <c r="S291" s="51" t="s">
        <v>174</v>
      </c>
      <c r="T291" s="51" t="s">
        <v>174</v>
      </c>
    </row>
    <row r="292" spans="1:21" x14ac:dyDescent="0.2">
      <c r="A292" s="8" t="s">
        <v>209</v>
      </c>
      <c r="B292" s="8" t="s">
        <v>210</v>
      </c>
      <c r="C292" s="9">
        <v>41776</v>
      </c>
      <c r="F292" s="11">
        <v>6</v>
      </c>
      <c r="G292" s="11" t="s">
        <v>20</v>
      </c>
      <c r="H292" s="51" t="s">
        <v>174</v>
      </c>
      <c r="I292" s="51" t="s">
        <v>174</v>
      </c>
      <c r="J292" s="11">
        <v>2</v>
      </c>
      <c r="K292" s="11" t="s">
        <v>188</v>
      </c>
      <c r="L292" s="11" t="s">
        <v>23</v>
      </c>
      <c r="M292" s="11">
        <v>0</v>
      </c>
      <c r="N292" s="51" t="s">
        <v>174</v>
      </c>
      <c r="O292" s="51" t="s">
        <v>174</v>
      </c>
      <c r="P292" s="51" t="s">
        <v>174</v>
      </c>
      <c r="Q292" s="51" t="s">
        <v>174</v>
      </c>
      <c r="R292" s="51" t="s">
        <v>174</v>
      </c>
      <c r="S292" s="51" t="s">
        <v>174</v>
      </c>
      <c r="T292" s="51" t="s">
        <v>174</v>
      </c>
    </row>
    <row r="293" spans="1:21" x14ac:dyDescent="0.2">
      <c r="A293" s="8" t="s">
        <v>209</v>
      </c>
      <c r="B293" s="8" t="s">
        <v>210</v>
      </c>
      <c r="C293" s="9">
        <v>41776</v>
      </c>
      <c r="F293" s="11">
        <v>8</v>
      </c>
      <c r="G293" s="11" t="s">
        <v>20</v>
      </c>
      <c r="H293" s="51" t="s">
        <v>174</v>
      </c>
      <c r="I293" s="51" t="s">
        <v>174</v>
      </c>
      <c r="J293" s="11">
        <v>2</v>
      </c>
      <c r="K293" s="11" t="s">
        <v>188</v>
      </c>
      <c r="L293" s="11" t="s">
        <v>23</v>
      </c>
      <c r="M293" s="11">
        <v>0</v>
      </c>
      <c r="N293" s="51" t="s">
        <v>174</v>
      </c>
      <c r="O293" s="51" t="s">
        <v>174</v>
      </c>
      <c r="P293" s="51" t="s">
        <v>174</v>
      </c>
      <c r="Q293" s="51" t="s">
        <v>174</v>
      </c>
      <c r="R293" s="51" t="s">
        <v>174</v>
      </c>
      <c r="S293" s="51" t="s">
        <v>174</v>
      </c>
      <c r="T293" s="51" t="s">
        <v>174</v>
      </c>
    </row>
    <row r="294" spans="1:21" x14ac:dyDescent="0.2">
      <c r="A294" s="8" t="s">
        <v>209</v>
      </c>
      <c r="B294" s="8" t="s">
        <v>210</v>
      </c>
      <c r="C294" s="9">
        <v>41776</v>
      </c>
      <c r="F294" s="11">
        <v>10</v>
      </c>
      <c r="G294" s="11" t="s">
        <v>20</v>
      </c>
      <c r="H294" s="51" t="s">
        <v>174</v>
      </c>
      <c r="I294" s="51" t="s">
        <v>174</v>
      </c>
      <c r="J294" s="11">
        <v>2</v>
      </c>
      <c r="K294" s="11" t="s">
        <v>188</v>
      </c>
      <c r="L294" s="11" t="s">
        <v>23</v>
      </c>
      <c r="M294" s="11">
        <v>0</v>
      </c>
      <c r="N294" s="51" t="s">
        <v>174</v>
      </c>
      <c r="O294" s="51" t="s">
        <v>174</v>
      </c>
      <c r="P294" s="51" t="s">
        <v>174</v>
      </c>
      <c r="Q294" s="51" t="s">
        <v>174</v>
      </c>
      <c r="R294" s="51" t="s">
        <v>174</v>
      </c>
      <c r="S294" s="51" t="s">
        <v>174</v>
      </c>
      <c r="T294" s="51" t="s">
        <v>174</v>
      </c>
    </row>
    <row r="295" spans="1:21" x14ac:dyDescent="0.2">
      <c r="A295" s="8" t="s">
        <v>209</v>
      </c>
      <c r="B295" s="8" t="s">
        <v>210</v>
      </c>
      <c r="C295" s="9">
        <v>41776</v>
      </c>
      <c r="F295" s="11">
        <v>12</v>
      </c>
      <c r="G295" s="11" t="s">
        <v>20</v>
      </c>
      <c r="H295" s="51" t="s">
        <v>174</v>
      </c>
      <c r="I295" s="51" t="s">
        <v>174</v>
      </c>
      <c r="J295" s="11">
        <v>2</v>
      </c>
      <c r="K295" s="11" t="s">
        <v>188</v>
      </c>
      <c r="L295" s="11" t="s">
        <v>23</v>
      </c>
      <c r="M295" s="11">
        <v>0</v>
      </c>
      <c r="N295" s="51" t="s">
        <v>174</v>
      </c>
      <c r="O295" s="51" t="s">
        <v>174</v>
      </c>
      <c r="P295" s="51" t="s">
        <v>174</v>
      </c>
      <c r="Q295" s="51" t="s">
        <v>174</v>
      </c>
      <c r="R295" s="51" t="s">
        <v>174</v>
      </c>
      <c r="S295" s="51" t="s">
        <v>174</v>
      </c>
      <c r="T295" s="51" t="s">
        <v>174</v>
      </c>
    </row>
    <row r="296" spans="1:21" x14ac:dyDescent="0.2">
      <c r="A296" s="8" t="s">
        <v>209</v>
      </c>
      <c r="B296" s="8" t="s">
        <v>210</v>
      </c>
      <c r="C296" s="9">
        <v>41775</v>
      </c>
      <c r="F296" s="11">
        <v>1</v>
      </c>
      <c r="G296" s="11" t="s">
        <v>20</v>
      </c>
      <c r="H296" s="51" t="s">
        <v>174</v>
      </c>
      <c r="I296" s="51" t="s">
        <v>174</v>
      </c>
      <c r="J296" s="11">
        <v>1</v>
      </c>
      <c r="K296" s="11" t="s">
        <v>176</v>
      </c>
      <c r="L296" s="11" t="s">
        <v>184</v>
      </c>
      <c r="N296" s="51" t="s">
        <v>174</v>
      </c>
      <c r="O296" s="51" t="s">
        <v>174</v>
      </c>
      <c r="P296" s="51" t="s">
        <v>174</v>
      </c>
      <c r="Q296" s="51" t="s">
        <v>174</v>
      </c>
      <c r="R296" s="51" t="s">
        <v>174</v>
      </c>
      <c r="S296" s="51" t="s">
        <v>174</v>
      </c>
      <c r="T296" s="51" t="s">
        <v>174</v>
      </c>
      <c r="U296" s="11" t="s">
        <v>185</v>
      </c>
    </row>
    <row r="297" spans="1:21" x14ac:dyDescent="0.2">
      <c r="A297" s="8" t="s">
        <v>209</v>
      </c>
      <c r="B297" s="8" t="s">
        <v>210</v>
      </c>
      <c r="C297" s="9">
        <v>41775</v>
      </c>
      <c r="F297" s="11">
        <v>2</v>
      </c>
      <c r="G297" s="11" t="s">
        <v>20</v>
      </c>
      <c r="H297" s="51" t="s">
        <v>174</v>
      </c>
      <c r="I297" s="51" t="s">
        <v>174</v>
      </c>
      <c r="J297" s="11">
        <v>1</v>
      </c>
      <c r="K297" s="11" t="s">
        <v>176</v>
      </c>
      <c r="L297" s="11" t="s">
        <v>184</v>
      </c>
      <c r="N297" s="51" t="s">
        <v>174</v>
      </c>
      <c r="O297" s="51" t="s">
        <v>174</v>
      </c>
      <c r="P297" s="51" t="s">
        <v>174</v>
      </c>
      <c r="Q297" s="51" t="s">
        <v>174</v>
      </c>
      <c r="R297" s="51" t="s">
        <v>174</v>
      </c>
      <c r="S297" s="51" t="s">
        <v>174</v>
      </c>
      <c r="T297" s="51" t="s">
        <v>174</v>
      </c>
      <c r="U297" s="11" t="s">
        <v>185</v>
      </c>
    </row>
    <row r="298" spans="1:21" x14ac:dyDescent="0.2">
      <c r="A298" s="8" t="s">
        <v>209</v>
      </c>
      <c r="B298" s="8" t="s">
        <v>210</v>
      </c>
      <c r="C298" s="9">
        <v>41775</v>
      </c>
      <c r="F298" s="11">
        <v>3</v>
      </c>
      <c r="G298" s="11" t="s">
        <v>20</v>
      </c>
      <c r="H298" s="51" t="s">
        <v>174</v>
      </c>
      <c r="I298" s="51" t="s">
        <v>174</v>
      </c>
      <c r="J298" s="11">
        <v>1</v>
      </c>
      <c r="K298" s="11" t="s">
        <v>176</v>
      </c>
      <c r="L298" s="11" t="s">
        <v>23</v>
      </c>
      <c r="M298" s="11">
        <v>0</v>
      </c>
      <c r="N298" s="51" t="s">
        <v>174</v>
      </c>
      <c r="O298" s="51" t="s">
        <v>174</v>
      </c>
      <c r="P298" s="51" t="s">
        <v>174</v>
      </c>
      <c r="Q298" s="51" t="s">
        <v>174</v>
      </c>
      <c r="R298" s="51" t="s">
        <v>174</v>
      </c>
      <c r="S298" s="51" t="s">
        <v>174</v>
      </c>
      <c r="T298" s="51" t="s">
        <v>174</v>
      </c>
    </row>
    <row r="299" spans="1:21" x14ac:dyDescent="0.2">
      <c r="A299" s="8" t="s">
        <v>209</v>
      </c>
      <c r="B299" s="8" t="s">
        <v>210</v>
      </c>
      <c r="C299" s="9">
        <v>41775</v>
      </c>
      <c r="F299" s="11">
        <v>4</v>
      </c>
      <c r="G299" s="11" t="s">
        <v>20</v>
      </c>
      <c r="H299" s="51" t="s">
        <v>174</v>
      </c>
      <c r="I299" s="51" t="s">
        <v>174</v>
      </c>
      <c r="J299" s="11">
        <v>1</v>
      </c>
      <c r="K299" s="11" t="s">
        <v>176</v>
      </c>
      <c r="L299" s="11" t="s">
        <v>23</v>
      </c>
      <c r="M299" s="11">
        <v>0</v>
      </c>
      <c r="N299" s="51" t="s">
        <v>174</v>
      </c>
      <c r="O299" s="51" t="s">
        <v>174</v>
      </c>
      <c r="P299" s="51" t="s">
        <v>174</v>
      </c>
      <c r="Q299" s="51" t="s">
        <v>174</v>
      </c>
      <c r="R299" s="51" t="s">
        <v>174</v>
      </c>
      <c r="S299" s="51" t="s">
        <v>174</v>
      </c>
      <c r="T299" s="51" t="s">
        <v>174</v>
      </c>
    </row>
    <row r="300" spans="1:21" x14ac:dyDescent="0.2">
      <c r="A300" s="8" t="s">
        <v>209</v>
      </c>
      <c r="B300" s="8" t="s">
        <v>210</v>
      </c>
      <c r="C300" s="9">
        <v>41775</v>
      </c>
      <c r="F300" s="11">
        <v>5</v>
      </c>
      <c r="G300" s="11" t="s">
        <v>20</v>
      </c>
      <c r="H300" s="51" t="s">
        <v>174</v>
      </c>
      <c r="I300" s="51" t="s">
        <v>174</v>
      </c>
      <c r="J300" s="11">
        <v>1</v>
      </c>
      <c r="K300" s="11" t="s">
        <v>176</v>
      </c>
      <c r="L300" s="11" t="s">
        <v>23</v>
      </c>
      <c r="M300" s="11">
        <v>0</v>
      </c>
      <c r="N300" s="51" t="s">
        <v>174</v>
      </c>
      <c r="O300" s="51" t="s">
        <v>174</v>
      </c>
      <c r="P300" s="51" t="s">
        <v>174</v>
      </c>
      <c r="Q300" s="51" t="s">
        <v>174</v>
      </c>
      <c r="R300" s="51" t="s">
        <v>174</v>
      </c>
      <c r="S300" s="51" t="s">
        <v>174</v>
      </c>
      <c r="T300" s="51" t="s">
        <v>174</v>
      </c>
    </row>
    <row r="301" spans="1:21" x14ac:dyDescent="0.2">
      <c r="A301" s="8" t="s">
        <v>209</v>
      </c>
      <c r="B301" s="8" t="s">
        <v>210</v>
      </c>
      <c r="C301" s="9">
        <v>41775</v>
      </c>
      <c r="F301" s="11">
        <v>6</v>
      </c>
      <c r="G301" s="11" t="s">
        <v>20</v>
      </c>
      <c r="H301" s="51" t="s">
        <v>174</v>
      </c>
      <c r="I301" s="51" t="s">
        <v>174</v>
      </c>
      <c r="J301" s="11">
        <v>1</v>
      </c>
      <c r="K301" s="11" t="s">
        <v>176</v>
      </c>
      <c r="L301" s="11" t="s">
        <v>23</v>
      </c>
      <c r="M301" s="11">
        <v>0</v>
      </c>
      <c r="N301" s="51" t="s">
        <v>174</v>
      </c>
      <c r="O301" s="51" t="s">
        <v>174</v>
      </c>
      <c r="P301" s="51" t="s">
        <v>174</v>
      </c>
      <c r="Q301" s="51" t="s">
        <v>174</v>
      </c>
      <c r="R301" s="51" t="s">
        <v>174</v>
      </c>
      <c r="S301" s="51" t="s">
        <v>174</v>
      </c>
      <c r="T301" s="51" t="s">
        <v>174</v>
      </c>
    </row>
    <row r="302" spans="1:21" x14ac:dyDescent="0.2">
      <c r="A302" s="8" t="s">
        <v>209</v>
      </c>
      <c r="B302" s="8" t="s">
        <v>210</v>
      </c>
      <c r="C302" s="9">
        <v>41775</v>
      </c>
      <c r="F302" s="11">
        <v>7</v>
      </c>
      <c r="G302" s="11" t="s">
        <v>20</v>
      </c>
      <c r="H302" s="51" t="s">
        <v>174</v>
      </c>
      <c r="I302" s="51" t="s">
        <v>174</v>
      </c>
      <c r="J302" s="11">
        <v>1</v>
      </c>
      <c r="K302" s="11" t="s">
        <v>176</v>
      </c>
      <c r="L302" s="11" t="s">
        <v>23</v>
      </c>
      <c r="M302" s="11">
        <v>0</v>
      </c>
      <c r="N302" s="51" t="s">
        <v>174</v>
      </c>
      <c r="O302" s="51" t="s">
        <v>174</v>
      </c>
      <c r="P302" s="51" t="s">
        <v>174</v>
      </c>
      <c r="Q302" s="51" t="s">
        <v>174</v>
      </c>
      <c r="R302" s="51" t="s">
        <v>174</v>
      </c>
      <c r="S302" s="51" t="s">
        <v>174</v>
      </c>
      <c r="T302" s="51" t="s">
        <v>174</v>
      </c>
    </row>
    <row r="303" spans="1:21" x14ac:dyDescent="0.2">
      <c r="A303" s="8" t="s">
        <v>209</v>
      </c>
      <c r="B303" s="8" t="s">
        <v>210</v>
      </c>
      <c r="C303" s="9">
        <v>41776</v>
      </c>
      <c r="F303" s="11">
        <v>1</v>
      </c>
      <c r="G303" s="11" t="s">
        <v>20</v>
      </c>
      <c r="H303" s="51" t="s">
        <v>174</v>
      </c>
      <c r="I303" s="51" t="s">
        <v>174</v>
      </c>
      <c r="J303" s="11">
        <v>2</v>
      </c>
      <c r="K303" s="11" t="s">
        <v>176</v>
      </c>
      <c r="L303" s="11" t="s">
        <v>23</v>
      </c>
      <c r="M303" s="11">
        <v>0</v>
      </c>
      <c r="N303" s="51" t="s">
        <v>174</v>
      </c>
      <c r="O303" s="51" t="s">
        <v>174</v>
      </c>
      <c r="P303" s="51" t="s">
        <v>174</v>
      </c>
      <c r="Q303" s="51" t="s">
        <v>174</v>
      </c>
      <c r="R303" s="51" t="s">
        <v>174</v>
      </c>
      <c r="S303" s="51" t="s">
        <v>174</v>
      </c>
      <c r="T303" s="51" t="s">
        <v>174</v>
      </c>
    </row>
    <row r="304" spans="1:21" x14ac:dyDescent="0.2">
      <c r="A304" s="8" t="s">
        <v>209</v>
      </c>
      <c r="B304" s="8" t="s">
        <v>210</v>
      </c>
      <c r="C304" s="9">
        <v>41776</v>
      </c>
      <c r="F304" s="11">
        <v>3</v>
      </c>
      <c r="G304" s="11" t="s">
        <v>20</v>
      </c>
      <c r="H304" s="51" t="s">
        <v>174</v>
      </c>
      <c r="I304" s="51" t="s">
        <v>174</v>
      </c>
      <c r="J304" s="11">
        <v>2</v>
      </c>
      <c r="K304" s="11" t="s">
        <v>176</v>
      </c>
      <c r="L304" s="11" t="s">
        <v>23</v>
      </c>
      <c r="M304" s="11">
        <v>0</v>
      </c>
      <c r="N304" s="51" t="s">
        <v>174</v>
      </c>
      <c r="O304" s="51" t="s">
        <v>174</v>
      </c>
      <c r="P304" s="51" t="s">
        <v>174</v>
      </c>
      <c r="Q304" s="51" t="s">
        <v>174</v>
      </c>
      <c r="R304" s="51" t="s">
        <v>174</v>
      </c>
      <c r="S304" s="51" t="s">
        <v>174</v>
      </c>
      <c r="T304" s="51" t="s">
        <v>174</v>
      </c>
    </row>
    <row r="305" spans="1:20" x14ac:dyDescent="0.2">
      <c r="A305" s="8" t="s">
        <v>209</v>
      </c>
      <c r="B305" s="8" t="s">
        <v>210</v>
      </c>
      <c r="C305" s="9">
        <v>41776</v>
      </c>
      <c r="F305" s="11">
        <v>5</v>
      </c>
      <c r="G305" s="11" t="s">
        <v>20</v>
      </c>
      <c r="H305" s="51" t="s">
        <v>174</v>
      </c>
      <c r="I305" s="51" t="s">
        <v>174</v>
      </c>
      <c r="J305" s="11">
        <v>2</v>
      </c>
      <c r="K305" s="11" t="s">
        <v>176</v>
      </c>
      <c r="L305" s="11" t="s">
        <v>23</v>
      </c>
      <c r="M305" s="11">
        <v>0</v>
      </c>
      <c r="N305" s="51" t="s">
        <v>174</v>
      </c>
      <c r="O305" s="51" t="s">
        <v>174</v>
      </c>
      <c r="P305" s="51" t="s">
        <v>174</v>
      </c>
      <c r="Q305" s="51" t="s">
        <v>174</v>
      </c>
      <c r="R305" s="51" t="s">
        <v>174</v>
      </c>
      <c r="S305" s="51" t="s">
        <v>174</v>
      </c>
      <c r="T305" s="51" t="s">
        <v>174</v>
      </c>
    </row>
    <row r="306" spans="1:20" x14ac:dyDescent="0.2">
      <c r="A306" s="8" t="s">
        <v>209</v>
      </c>
      <c r="B306" s="8" t="s">
        <v>210</v>
      </c>
      <c r="C306" s="9">
        <v>41776</v>
      </c>
      <c r="F306" s="11">
        <v>7</v>
      </c>
      <c r="G306" s="11" t="s">
        <v>20</v>
      </c>
      <c r="H306" s="51" t="s">
        <v>174</v>
      </c>
      <c r="I306" s="51" t="s">
        <v>174</v>
      </c>
      <c r="J306" s="11">
        <v>2</v>
      </c>
      <c r="K306" s="11" t="s">
        <v>176</v>
      </c>
      <c r="L306" s="11" t="s">
        <v>23</v>
      </c>
      <c r="M306" s="11">
        <v>0</v>
      </c>
      <c r="N306" s="51" t="s">
        <v>174</v>
      </c>
      <c r="O306" s="51" t="s">
        <v>174</v>
      </c>
      <c r="P306" s="51" t="s">
        <v>174</v>
      </c>
      <c r="Q306" s="51" t="s">
        <v>174</v>
      </c>
      <c r="R306" s="51" t="s">
        <v>174</v>
      </c>
      <c r="S306" s="51" t="s">
        <v>174</v>
      </c>
      <c r="T306" s="51" t="s">
        <v>174</v>
      </c>
    </row>
    <row r="307" spans="1:20" x14ac:dyDescent="0.2">
      <c r="A307" s="8" t="s">
        <v>209</v>
      </c>
      <c r="B307" s="8" t="s">
        <v>210</v>
      </c>
      <c r="C307" s="9">
        <v>41776</v>
      </c>
      <c r="F307" s="11">
        <v>9</v>
      </c>
      <c r="G307" s="11" t="s">
        <v>20</v>
      </c>
      <c r="H307" s="51" t="s">
        <v>174</v>
      </c>
      <c r="I307" s="51" t="s">
        <v>174</v>
      </c>
      <c r="J307" s="11">
        <v>2</v>
      </c>
      <c r="K307" s="11" t="s">
        <v>176</v>
      </c>
      <c r="L307" s="11" t="s">
        <v>23</v>
      </c>
      <c r="M307" s="11">
        <v>0</v>
      </c>
      <c r="N307" s="51" t="s">
        <v>174</v>
      </c>
      <c r="O307" s="51" t="s">
        <v>174</v>
      </c>
      <c r="P307" s="51" t="s">
        <v>174</v>
      </c>
      <c r="Q307" s="51" t="s">
        <v>174</v>
      </c>
      <c r="R307" s="51" t="s">
        <v>174</v>
      </c>
      <c r="S307" s="51" t="s">
        <v>174</v>
      </c>
      <c r="T307" s="51" t="s">
        <v>174</v>
      </c>
    </row>
    <row r="308" spans="1:20" x14ac:dyDescent="0.2">
      <c r="A308" s="8" t="s">
        <v>209</v>
      </c>
      <c r="B308" s="8" t="s">
        <v>210</v>
      </c>
      <c r="C308" s="9">
        <v>41776</v>
      </c>
      <c r="F308" s="11">
        <v>11</v>
      </c>
      <c r="G308" s="11" t="s">
        <v>20</v>
      </c>
      <c r="H308" s="51" t="s">
        <v>174</v>
      </c>
      <c r="I308" s="51" t="s">
        <v>174</v>
      </c>
      <c r="J308" s="11">
        <v>2</v>
      </c>
      <c r="K308" s="11" t="s">
        <v>176</v>
      </c>
      <c r="L308" s="11" t="s">
        <v>23</v>
      </c>
      <c r="M308" s="11">
        <v>0</v>
      </c>
      <c r="N308" s="51" t="s">
        <v>174</v>
      </c>
      <c r="O308" s="51" t="s">
        <v>174</v>
      </c>
      <c r="P308" s="51" t="s">
        <v>174</v>
      </c>
      <c r="Q308" s="51" t="s">
        <v>174</v>
      </c>
      <c r="R308" s="51" t="s">
        <v>174</v>
      </c>
      <c r="S308" s="51" t="s">
        <v>174</v>
      </c>
      <c r="T308" s="51" t="s">
        <v>174</v>
      </c>
    </row>
    <row r="309" spans="1:20" x14ac:dyDescent="0.2">
      <c r="A309" s="8" t="s">
        <v>209</v>
      </c>
      <c r="B309" s="8" t="s">
        <v>210</v>
      </c>
      <c r="C309" s="9">
        <v>41776</v>
      </c>
      <c r="F309" s="11">
        <v>1</v>
      </c>
      <c r="G309" s="11" t="s">
        <v>20</v>
      </c>
      <c r="H309" s="51" t="s">
        <v>174</v>
      </c>
      <c r="I309" s="51" t="s">
        <v>174</v>
      </c>
      <c r="J309" s="11">
        <v>3</v>
      </c>
      <c r="K309" s="11" t="s">
        <v>176</v>
      </c>
      <c r="L309" s="11" t="s">
        <v>23</v>
      </c>
      <c r="M309" s="11">
        <v>0</v>
      </c>
      <c r="N309" s="51" t="s">
        <v>174</v>
      </c>
      <c r="O309" s="51" t="s">
        <v>174</v>
      </c>
      <c r="P309" s="51" t="s">
        <v>174</v>
      </c>
      <c r="Q309" s="51" t="s">
        <v>174</v>
      </c>
      <c r="R309" s="51" t="s">
        <v>174</v>
      </c>
      <c r="S309" s="51" t="s">
        <v>174</v>
      </c>
      <c r="T309" s="51" t="s">
        <v>174</v>
      </c>
    </row>
    <row r="310" spans="1:20" x14ac:dyDescent="0.2">
      <c r="A310" s="8" t="s">
        <v>209</v>
      </c>
      <c r="B310" s="8" t="s">
        <v>210</v>
      </c>
      <c r="C310" s="9">
        <v>41776</v>
      </c>
      <c r="F310" s="11">
        <v>2</v>
      </c>
      <c r="G310" s="11" t="s">
        <v>20</v>
      </c>
      <c r="H310" s="51" t="s">
        <v>174</v>
      </c>
      <c r="I310" s="51" t="s">
        <v>174</v>
      </c>
      <c r="J310" s="11">
        <v>3</v>
      </c>
      <c r="K310" s="11" t="s">
        <v>176</v>
      </c>
      <c r="L310" s="11" t="s">
        <v>23</v>
      </c>
      <c r="M310" s="11">
        <v>0</v>
      </c>
      <c r="N310" s="51" t="s">
        <v>174</v>
      </c>
      <c r="O310" s="51" t="s">
        <v>174</v>
      </c>
      <c r="P310" s="51" t="s">
        <v>174</v>
      </c>
      <c r="Q310" s="51" t="s">
        <v>174</v>
      </c>
      <c r="R310" s="51" t="s">
        <v>174</v>
      </c>
      <c r="S310" s="51" t="s">
        <v>174</v>
      </c>
      <c r="T310" s="51" t="s">
        <v>174</v>
      </c>
    </row>
    <row r="311" spans="1:20" x14ac:dyDescent="0.2">
      <c r="A311" s="8" t="s">
        <v>209</v>
      </c>
      <c r="B311" s="8" t="s">
        <v>210</v>
      </c>
      <c r="C311" s="9">
        <v>41776</v>
      </c>
      <c r="F311" s="11">
        <v>3</v>
      </c>
      <c r="G311" s="11" t="s">
        <v>20</v>
      </c>
      <c r="H311" s="51" t="s">
        <v>174</v>
      </c>
      <c r="I311" s="51" t="s">
        <v>174</v>
      </c>
      <c r="J311" s="11">
        <v>3</v>
      </c>
      <c r="K311" s="11" t="s">
        <v>176</v>
      </c>
      <c r="L311" s="11" t="s">
        <v>23</v>
      </c>
      <c r="M311" s="11">
        <v>0</v>
      </c>
      <c r="N311" s="51" t="s">
        <v>174</v>
      </c>
      <c r="O311" s="51" t="s">
        <v>174</v>
      </c>
      <c r="P311" s="51" t="s">
        <v>174</v>
      </c>
      <c r="Q311" s="51" t="s">
        <v>174</v>
      </c>
      <c r="R311" s="51" t="s">
        <v>174</v>
      </c>
      <c r="S311" s="51" t="s">
        <v>174</v>
      </c>
      <c r="T311" s="51" t="s">
        <v>174</v>
      </c>
    </row>
    <row r="312" spans="1:20" x14ac:dyDescent="0.2">
      <c r="A312" s="8" t="s">
        <v>209</v>
      </c>
      <c r="B312" s="8" t="s">
        <v>210</v>
      </c>
      <c r="C312" s="9">
        <v>41776</v>
      </c>
      <c r="F312" s="11">
        <v>4</v>
      </c>
      <c r="G312" s="11" t="s">
        <v>20</v>
      </c>
      <c r="H312" s="51" t="s">
        <v>174</v>
      </c>
      <c r="I312" s="51" t="s">
        <v>174</v>
      </c>
      <c r="J312" s="11">
        <v>3</v>
      </c>
      <c r="K312" s="11" t="s">
        <v>176</v>
      </c>
      <c r="L312" s="11" t="s">
        <v>23</v>
      </c>
      <c r="M312" s="11">
        <v>0</v>
      </c>
      <c r="N312" s="51" t="s">
        <v>174</v>
      </c>
      <c r="O312" s="51" t="s">
        <v>174</v>
      </c>
      <c r="P312" s="51" t="s">
        <v>174</v>
      </c>
      <c r="Q312" s="51" t="s">
        <v>174</v>
      </c>
      <c r="R312" s="51" t="s">
        <v>174</v>
      </c>
      <c r="S312" s="51" t="s">
        <v>174</v>
      </c>
      <c r="T312" s="51" t="s">
        <v>174</v>
      </c>
    </row>
    <row r="313" spans="1:20" x14ac:dyDescent="0.2">
      <c r="A313" s="8" t="s">
        <v>209</v>
      </c>
      <c r="B313" s="8" t="s">
        <v>210</v>
      </c>
      <c r="C313" s="9">
        <v>41776</v>
      </c>
      <c r="F313" s="11">
        <v>5</v>
      </c>
      <c r="G313" s="11" t="s">
        <v>20</v>
      </c>
      <c r="H313" s="51" t="s">
        <v>174</v>
      </c>
      <c r="I313" s="51" t="s">
        <v>174</v>
      </c>
      <c r="J313" s="11">
        <v>3</v>
      </c>
      <c r="K313" s="11" t="s">
        <v>176</v>
      </c>
      <c r="L313" s="11" t="s">
        <v>23</v>
      </c>
      <c r="M313" s="11">
        <v>0</v>
      </c>
      <c r="N313" s="51" t="s">
        <v>174</v>
      </c>
      <c r="O313" s="51" t="s">
        <v>174</v>
      </c>
      <c r="P313" s="51" t="s">
        <v>174</v>
      </c>
      <c r="Q313" s="51" t="s">
        <v>174</v>
      </c>
      <c r="R313" s="51" t="s">
        <v>174</v>
      </c>
      <c r="S313" s="51" t="s">
        <v>174</v>
      </c>
      <c r="T313" s="51" t="s">
        <v>174</v>
      </c>
    </row>
    <row r="314" spans="1:20" x14ac:dyDescent="0.2">
      <c r="A314" s="8" t="s">
        <v>209</v>
      </c>
      <c r="B314" s="8" t="s">
        <v>210</v>
      </c>
      <c r="C314" s="9">
        <v>41776</v>
      </c>
      <c r="F314" s="11">
        <v>6</v>
      </c>
      <c r="G314" s="11" t="s">
        <v>20</v>
      </c>
      <c r="H314" s="51" t="s">
        <v>174</v>
      </c>
      <c r="I314" s="51" t="s">
        <v>174</v>
      </c>
      <c r="J314" s="11">
        <v>3</v>
      </c>
      <c r="K314" s="11" t="s">
        <v>176</v>
      </c>
      <c r="L314" s="11" t="s">
        <v>23</v>
      </c>
      <c r="M314" s="11">
        <v>0</v>
      </c>
      <c r="N314" s="51" t="s">
        <v>174</v>
      </c>
      <c r="O314" s="51" t="s">
        <v>174</v>
      </c>
      <c r="P314" s="51" t="s">
        <v>174</v>
      </c>
      <c r="Q314" s="51" t="s">
        <v>174</v>
      </c>
      <c r="R314" s="51" t="s">
        <v>174</v>
      </c>
      <c r="S314" s="51" t="s">
        <v>174</v>
      </c>
      <c r="T314" s="51" t="s">
        <v>174</v>
      </c>
    </row>
    <row r="315" spans="1:20" x14ac:dyDescent="0.2">
      <c r="A315" s="8" t="s">
        <v>209</v>
      </c>
      <c r="B315" s="8" t="s">
        <v>210</v>
      </c>
      <c r="C315" s="9">
        <v>41776</v>
      </c>
      <c r="F315" s="11">
        <v>7</v>
      </c>
      <c r="G315" s="11" t="s">
        <v>20</v>
      </c>
      <c r="H315" s="51" t="s">
        <v>174</v>
      </c>
      <c r="I315" s="51" t="s">
        <v>174</v>
      </c>
      <c r="J315" s="11">
        <v>3</v>
      </c>
      <c r="K315" s="11" t="s">
        <v>176</v>
      </c>
      <c r="L315" s="11" t="s">
        <v>23</v>
      </c>
      <c r="M315" s="11">
        <v>0</v>
      </c>
      <c r="N315" s="51" t="s">
        <v>174</v>
      </c>
      <c r="O315" s="51" t="s">
        <v>174</v>
      </c>
      <c r="P315" s="51" t="s">
        <v>174</v>
      </c>
      <c r="Q315" s="51" t="s">
        <v>174</v>
      </c>
      <c r="R315" s="51" t="s">
        <v>174</v>
      </c>
      <c r="S315" s="51" t="s">
        <v>174</v>
      </c>
      <c r="T315" s="51" t="s">
        <v>174</v>
      </c>
    </row>
    <row r="316" spans="1:20" x14ac:dyDescent="0.2">
      <c r="A316" s="8" t="s">
        <v>209</v>
      </c>
      <c r="B316" s="8" t="s">
        <v>210</v>
      </c>
      <c r="C316" s="9">
        <v>41776</v>
      </c>
      <c r="F316" s="11">
        <v>8</v>
      </c>
      <c r="G316" s="11" t="s">
        <v>20</v>
      </c>
      <c r="H316" s="51" t="s">
        <v>174</v>
      </c>
      <c r="I316" s="51" t="s">
        <v>174</v>
      </c>
      <c r="J316" s="11">
        <v>3</v>
      </c>
      <c r="K316" s="11" t="s">
        <v>176</v>
      </c>
      <c r="L316" s="11" t="s">
        <v>23</v>
      </c>
      <c r="M316" s="11">
        <v>0</v>
      </c>
      <c r="N316" s="51" t="s">
        <v>174</v>
      </c>
      <c r="O316" s="51" t="s">
        <v>174</v>
      </c>
      <c r="P316" s="51" t="s">
        <v>174</v>
      </c>
      <c r="Q316" s="51" t="s">
        <v>174</v>
      </c>
      <c r="R316" s="51" t="s">
        <v>174</v>
      </c>
      <c r="S316" s="51" t="s">
        <v>174</v>
      </c>
      <c r="T316" s="51" t="s">
        <v>174</v>
      </c>
    </row>
    <row r="317" spans="1:20" x14ac:dyDescent="0.2">
      <c r="A317" s="8" t="s">
        <v>209</v>
      </c>
      <c r="B317" s="8" t="s">
        <v>210</v>
      </c>
      <c r="C317" s="9">
        <v>41776</v>
      </c>
      <c r="F317" s="11">
        <v>9</v>
      </c>
      <c r="G317" s="11" t="s">
        <v>20</v>
      </c>
      <c r="H317" s="51" t="s">
        <v>174</v>
      </c>
      <c r="I317" s="51" t="s">
        <v>174</v>
      </c>
      <c r="J317" s="11">
        <v>3</v>
      </c>
      <c r="K317" s="11" t="s">
        <v>176</v>
      </c>
      <c r="L317" s="11" t="s">
        <v>23</v>
      </c>
      <c r="M317" s="11">
        <v>0</v>
      </c>
      <c r="N317" s="51" t="s">
        <v>174</v>
      </c>
      <c r="O317" s="51" t="s">
        <v>174</v>
      </c>
      <c r="P317" s="51" t="s">
        <v>174</v>
      </c>
      <c r="Q317" s="51" t="s">
        <v>174</v>
      </c>
      <c r="R317" s="51" t="s">
        <v>174</v>
      </c>
      <c r="S317" s="51" t="s">
        <v>174</v>
      </c>
      <c r="T317" s="51" t="s">
        <v>174</v>
      </c>
    </row>
    <row r="318" spans="1:20" x14ac:dyDescent="0.2">
      <c r="A318" s="8" t="s">
        <v>209</v>
      </c>
      <c r="B318" s="8" t="s">
        <v>210</v>
      </c>
      <c r="C318" s="9">
        <v>41776</v>
      </c>
      <c r="F318" s="11">
        <v>10</v>
      </c>
      <c r="G318" s="11" t="s">
        <v>20</v>
      </c>
      <c r="H318" s="51" t="s">
        <v>174</v>
      </c>
      <c r="I318" s="51" t="s">
        <v>174</v>
      </c>
      <c r="J318" s="11">
        <v>3</v>
      </c>
      <c r="K318" s="11" t="s">
        <v>176</v>
      </c>
      <c r="L318" s="11" t="s">
        <v>23</v>
      </c>
      <c r="M318" s="11">
        <v>0</v>
      </c>
      <c r="N318" s="51" t="s">
        <v>174</v>
      </c>
      <c r="O318" s="51" t="s">
        <v>174</v>
      </c>
      <c r="P318" s="51" t="s">
        <v>174</v>
      </c>
      <c r="Q318" s="51" t="s">
        <v>174</v>
      </c>
      <c r="R318" s="51" t="s">
        <v>174</v>
      </c>
      <c r="S318" s="51" t="s">
        <v>174</v>
      </c>
      <c r="T318" s="51" t="s">
        <v>174</v>
      </c>
    </row>
    <row r="319" spans="1:20" x14ac:dyDescent="0.2">
      <c r="A319" s="8" t="s">
        <v>209</v>
      </c>
      <c r="B319" s="8" t="s">
        <v>210</v>
      </c>
      <c r="C319" s="9">
        <v>41776</v>
      </c>
      <c r="F319" s="11">
        <v>11</v>
      </c>
      <c r="G319" s="11" t="s">
        <v>20</v>
      </c>
      <c r="H319" s="51" t="s">
        <v>174</v>
      </c>
      <c r="I319" s="51" t="s">
        <v>174</v>
      </c>
      <c r="J319" s="11">
        <v>3</v>
      </c>
      <c r="K319" s="11" t="s">
        <v>176</v>
      </c>
      <c r="L319" s="11" t="s">
        <v>23</v>
      </c>
      <c r="M319" s="11">
        <v>0</v>
      </c>
      <c r="N319" s="51" t="s">
        <v>174</v>
      </c>
      <c r="O319" s="51" t="s">
        <v>174</v>
      </c>
      <c r="P319" s="51" t="s">
        <v>174</v>
      </c>
      <c r="Q319" s="51" t="s">
        <v>174</v>
      </c>
      <c r="R319" s="51" t="s">
        <v>174</v>
      </c>
      <c r="S319" s="51" t="s">
        <v>174</v>
      </c>
      <c r="T319" s="51" t="s">
        <v>174</v>
      </c>
    </row>
    <row r="320" spans="1:20" x14ac:dyDescent="0.2">
      <c r="A320" s="8" t="s">
        <v>209</v>
      </c>
      <c r="B320" s="8" t="s">
        <v>210</v>
      </c>
      <c r="C320" s="9">
        <v>41776</v>
      </c>
      <c r="F320" s="11">
        <v>12</v>
      </c>
      <c r="G320" s="11" t="s">
        <v>20</v>
      </c>
      <c r="H320" s="51" t="s">
        <v>174</v>
      </c>
      <c r="I320" s="51" t="s">
        <v>174</v>
      </c>
      <c r="J320" s="11">
        <v>3</v>
      </c>
      <c r="K320" s="11" t="s">
        <v>176</v>
      </c>
      <c r="L320" s="11" t="s">
        <v>23</v>
      </c>
      <c r="M320" s="11">
        <v>0</v>
      </c>
      <c r="N320" s="51" t="s">
        <v>174</v>
      </c>
      <c r="O320" s="51" t="s">
        <v>174</v>
      </c>
      <c r="P320" s="51" t="s">
        <v>174</v>
      </c>
      <c r="Q320" s="51" t="s">
        <v>174</v>
      </c>
      <c r="R320" s="51" t="s">
        <v>174</v>
      </c>
      <c r="S320" s="51" t="s">
        <v>174</v>
      </c>
      <c r="T320" s="51" t="s">
        <v>174</v>
      </c>
    </row>
    <row r="321" spans="1:20" x14ac:dyDescent="0.2">
      <c r="A321" s="8" t="s">
        <v>209</v>
      </c>
      <c r="B321" s="8" t="s">
        <v>210</v>
      </c>
      <c r="C321" s="9">
        <v>41776</v>
      </c>
      <c r="F321" s="11">
        <v>13</v>
      </c>
      <c r="G321" s="11" t="s">
        <v>20</v>
      </c>
      <c r="H321" s="51" t="s">
        <v>174</v>
      </c>
      <c r="I321" s="51" t="s">
        <v>174</v>
      </c>
      <c r="J321" s="11">
        <v>3</v>
      </c>
      <c r="K321" s="11" t="s">
        <v>176</v>
      </c>
      <c r="L321" s="11" t="s">
        <v>23</v>
      </c>
      <c r="M321" s="11">
        <v>0</v>
      </c>
      <c r="N321" s="51" t="s">
        <v>174</v>
      </c>
      <c r="O321" s="51" t="s">
        <v>174</v>
      </c>
      <c r="P321" s="51" t="s">
        <v>174</v>
      </c>
      <c r="Q321" s="51" t="s">
        <v>174</v>
      </c>
      <c r="R321" s="51" t="s">
        <v>174</v>
      </c>
      <c r="S321" s="51" t="s">
        <v>174</v>
      </c>
      <c r="T321" s="51" t="s">
        <v>174</v>
      </c>
    </row>
    <row r="322" spans="1:20" x14ac:dyDescent="0.2">
      <c r="A322" s="8" t="s">
        <v>209</v>
      </c>
      <c r="B322" s="8" t="s">
        <v>210</v>
      </c>
      <c r="C322" s="9">
        <v>41776</v>
      </c>
      <c r="F322" s="11">
        <v>14</v>
      </c>
      <c r="G322" s="11" t="s">
        <v>20</v>
      </c>
      <c r="H322" s="51" t="s">
        <v>174</v>
      </c>
      <c r="I322" s="51" t="s">
        <v>174</v>
      </c>
      <c r="J322" s="11">
        <v>3</v>
      </c>
      <c r="K322" s="11" t="s">
        <v>176</v>
      </c>
      <c r="L322" s="11" t="s">
        <v>23</v>
      </c>
      <c r="M322" s="11">
        <v>0</v>
      </c>
      <c r="N322" s="51" t="s">
        <v>174</v>
      </c>
      <c r="O322" s="51" t="s">
        <v>174</v>
      </c>
      <c r="P322" s="51" t="s">
        <v>174</v>
      </c>
      <c r="Q322" s="51" t="s">
        <v>174</v>
      </c>
      <c r="R322" s="51" t="s">
        <v>174</v>
      </c>
      <c r="S322" s="51" t="s">
        <v>174</v>
      </c>
      <c r="T322" s="5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027B3-CCD4-4270-81AB-8C1A062E039F}">
  <dimension ref="A1:K59"/>
  <sheetViews>
    <sheetView topLeftCell="A9" zoomScaleNormal="100" workbookViewId="0">
      <selection activeCell="B29" sqref="B29"/>
    </sheetView>
  </sheetViews>
  <sheetFormatPr baseColWidth="10" defaultColWidth="8.83203125" defaultRowHeight="15" x14ac:dyDescent="0.2"/>
  <cols>
    <col min="1" max="1" width="11.1640625" customWidth="1"/>
    <col min="2" max="2" width="10.1640625" bestFit="1" customWidth="1"/>
    <col min="3" max="3" width="11.33203125" customWidth="1"/>
    <col min="4" max="4" width="16.1640625" customWidth="1"/>
    <col min="5" max="5" width="13.5" bestFit="1" customWidth="1"/>
    <col min="6" max="6" width="12" customWidth="1"/>
    <col min="7" max="7" width="12.33203125" customWidth="1"/>
    <col min="8" max="8" width="16.33203125" customWidth="1"/>
  </cols>
  <sheetData>
    <row r="1" spans="1:8" x14ac:dyDescent="0.2">
      <c r="A1" s="17" t="s">
        <v>211</v>
      </c>
      <c r="B1" s="17" t="s">
        <v>212</v>
      </c>
      <c r="C1" s="17"/>
      <c r="D1" s="17" t="s">
        <v>213</v>
      </c>
      <c r="E1" s="17" t="s">
        <v>214</v>
      </c>
      <c r="F1" s="17" t="s">
        <v>215</v>
      </c>
      <c r="G1" s="17" t="s">
        <v>216</v>
      </c>
      <c r="H1" s="17" t="s">
        <v>217</v>
      </c>
    </row>
    <row r="2" spans="1:8" s="14" customFormat="1" x14ac:dyDescent="0.2">
      <c r="A2" s="14" t="s">
        <v>218</v>
      </c>
      <c r="B2" s="14" t="s">
        <v>247</v>
      </c>
      <c r="D2" s="14" t="s">
        <v>22</v>
      </c>
      <c r="E2" s="14">
        <f>AVERAGE([1]Fig1_raw_tailbody!L14:L27)</f>
        <v>0</v>
      </c>
      <c r="F2" s="14">
        <f>E2*100</f>
        <v>0</v>
      </c>
      <c r="G2" s="14">
        <f>COUNT([1]Fig1_raw_tailbody!L14:L27)</f>
        <v>13</v>
      </c>
      <c r="H2" s="14">
        <v>0</v>
      </c>
    </row>
    <row r="3" spans="1:8" x14ac:dyDescent="0.2">
      <c r="A3" t="s">
        <v>218</v>
      </c>
      <c r="B3" t="s">
        <v>247</v>
      </c>
      <c r="D3" t="s">
        <v>33</v>
      </c>
      <c r="E3">
        <f>AVERAGE([1]Fig1_raw_tailbody!L28:L40)</f>
        <v>0.1</v>
      </c>
      <c r="F3">
        <f t="shared" ref="F3:F22" si="0">E3*100</f>
        <v>10</v>
      </c>
      <c r="G3">
        <f>COUNT([1]Fig1_raw_tailbody!L28:L40)</f>
        <v>10</v>
      </c>
      <c r="H3">
        <v>1</v>
      </c>
    </row>
    <row r="4" spans="1:8" x14ac:dyDescent="0.2">
      <c r="A4" s="18" t="s">
        <v>218</v>
      </c>
      <c r="B4" s="4" t="s">
        <v>187</v>
      </c>
      <c r="D4" t="s">
        <v>176</v>
      </c>
      <c r="E4">
        <v>0</v>
      </c>
      <c r="F4">
        <v>0</v>
      </c>
      <c r="G4">
        <v>10</v>
      </c>
      <c r="H4">
        <v>0</v>
      </c>
    </row>
    <row r="5" spans="1:8" s="14" customFormat="1" x14ac:dyDescent="0.2">
      <c r="A5" s="14" t="s">
        <v>219</v>
      </c>
      <c r="B5" s="14" t="s">
        <v>245</v>
      </c>
      <c r="D5" s="14" t="s">
        <v>22</v>
      </c>
      <c r="E5" s="14">
        <f>AVERAGE([1]Fig1_raw_tailbody!L75:L86)</f>
        <v>0</v>
      </c>
      <c r="F5" s="14">
        <f t="shared" si="0"/>
        <v>0</v>
      </c>
      <c r="G5" s="14">
        <f>COUNT([1]Fig1_raw_tailbody!L75:L86)</f>
        <v>12</v>
      </c>
      <c r="H5" s="14">
        <v>0</v>
      </c>
    </row>
    <row r="6" spans="1:8" x14ac:dyDescent="0.2">
      <c r="A6" t="s">
        <v>219</v>
      </c>
      <c r="B6" t="s">
        <v>245</v>
      </c>
      <c r="D6" t="s">
        <v>33</v>
      </c>
      <c r="E6">
        <f>AVERAGE([1]Fig1_raw_tailbody!L87:L95)</f>
        <v>1</v>
      </c>
      <c r="F6">
        <f t="shared" si="0"/>
        <v>100</v>
      </c>
      <c r="G6" s="19">
        <f>COUNT([1]Fig1_raw_tailbody!L87:L95)</f>
        <v>9</v>
      </c>
      <c r="H6">
        <v>0</v>
      </c>
    </row>
    <row r="7" spans="1:8" s="14" customFormat="1" x14ac:dyDescent="0.2">
      <c r="A7" s="14" t="s">
        <v>220</v>
      </c>
      <c r="B7" s="15" t="s">
        <v>303</v>
      </c>
      <c r="D7" s="14" t="s">
        <v>22</v>
      </c>
      <c r="E7" s="14">
        <f>AVERAGE([1]Fig1_raw_tailbody!L96:L101)</f>
        <v>0</v>
      </c>
      <c r="F7" s="14">
        <f t="shared" si="0"/>
        <v>0</v>
      </c>
      <c r="G7" s="14">
        <f>COUNT([1]Fig1_raw_tailbody!L96:L101)</f>
        <v>6</v>
      </c>
      <c r="H7" s="14">
        <v>0</v>
      </c>
    </row>
    <row r="8" spans="1:8" x14ac:dyDescent="0.2">
      <c r="A8" t="s">
        <v>220</v>
      </c>
      <c r="B8" s="8" t="s">
        <v>303</v>
      </c>
      <c r="D8" t="s">
        <v>33</v>
      </c>
      <c r="E8">
        <f>AVERAGE([1]Fig1_raw_tailbody!L102:L106)</f>
        <v>0.6</v>
      </c>
      <c r="F8">
        <f t="shared" si="0"/>
        <v>60</v>
      </c>
      <c r="G8">
        <f>COUNT([1]Fig1_raw_tailbody!L102:L106)</f>
        <v>5</v>
      </c>
      <c r="H8">
        <v>3</v>
      </c>
    </row>
    <row r="9" spans="1:8" s="14" customFormat="1" x14ac:dyDescent="0.2">
      <c r="A9" s="14" t="s">
        <v>220</v>
      </c>
      <c r="B9" s="14" t="s">
        <v>250</v>
      </c>
      <c r="D9" s="14" t="s">
        <v>22</v>
      </c>
      <c r="E9" s="14">
        <f>AVERAGE([1]Fig1_raw_tailbody!L108:L115)</f>
        <v>0</v>
      </c>
      <c r="F9" s="14">
        <f t="shared" si="0"/>
        <v>0</v>
      </c>
      <c r="G9" s="14">
        <f>COUNT([1]Fig1_raw_tailbody!L108:L115)</f>
        <v>8</v>
      </c>
      <c r="H9" s="14">
        <v>0</v>
      </c>
    </row>
    <row r="10" spans="1:8" x14ac:dyDescent="0.2">
      <c r="A10" t="s">
        <v>220</v>
      </c>
      <c r="B10" t="s">
        <v>250</v>
      </c>
      <c r="D10" t="s">
        <v>33</v>
      </c>
      <c r="E10">
        <f>AVERAGE([1]Fig1_raw_tailbody!L116:L122)</f>
        <v>0.8571428571428571</v>
      </c>
      <c r="F10">
        <f t="shared" si="0"/>
        <v>85.714285714285708</v>
      </c>
      <c r="G10">
        <f>COUNT([1]Fig1_raw_tailbody!L116:L122)</f>
        <v>7</v>
      </c>
      <c r="H10">
        <v>6</v>
      </c>
    </row>
    <row r="11" spans="1:8" s="14" customFormat="1" x14ac:dyDescent="0.2">
      <c r="A11" s="14" t="s">
        <v>220</v>
      </c>
      <c r="B11" s="14" t="s">
        <v>251</v>
      </c>
      <c r="D11" s="14" t="s">
        <v>22</v>
      </c>
      <c r="E11" s="14">
        <f>AVERAGE([1]Fig1_raw_tailbody!L125:L136)</f>
        <v>0</v>
      </c>
      <c r="F11" s="14">
        <f t="shared" si="0"/>
        <v>0</v>
      </c>
      <c r="G11" s="14">
        <f>COUNT([1]Fig1_raw_tailbody!L125:L136)</f>
        <v>11</v>
      </c>
      <c r="H11" s="14">
        <v>0</v>
      </c>
    </row>
    <row r="12" spans="1:8" x14ac:dyDescent="0.2">
      <c r="A12" t="s">
        <v>220</v>
      </c>
      <c r="B12" t="s">
        <v>251</v>
      </c>
      <c r="D12" t="s">
        <v>33</v>
      </c>
      <c r="E12">
        <f>AVERAGE([1]Fig1_raw_tailbody!L137:L146,[1]Fig1_raw_tailbody!L124)</f>
        <v>1</v>
      </c>
      <c r="F12">
        <f t="shared" si="0"/>
        <v>100</v>
      </c>
      <c r="G12">
        <f>COUNT([1]Fig1_raw_tailbody!L137:L146,[1]Fig1_raw_tailbody!L124)</f>
        <v>11</v>
      </c>
      <c r="H12">
        <v>11</v>
      </c>
    </row>
    <row r="13" spans="1:8" s="14" customFormat="1" x14ac:dyDescent="0.2">
      <c r="A13" s="14" t="s">
        <v>220</v>
      </c>
      <c r="B13" s="14" t="s">
        <v>302</v>
      </c>
      <c r="D13" s="14" t="s">
        <v>22</v>
      </c>
      <c r="E13" s="14">
        <f>AVERAGE([1]Fig1_raw_tailbody!L147:L157)</f>
        <v>9.0909090909090912E-2</v>
      </c>
      <c r="F13" s="14">
        <f>E13*100</f>
        <v>9.0909090909090917</v>
      </c>
      <c r="G13" s="14">
        <f>COUNT([1]Fig1_raw_tailbody!L147:L157)</f>
        <v>11</v>
      </c>
      <c r="H13" s="14">
        <v>1</v>
      </c>
    </row>
    <row r="14" spans="1:8" x14ac:dyDescent="0.2">
      <c r="A14" t="s">
        <v>220</v>
      </c>
      <c r="B14" s="11" t="s">
        <v>302</v>
      </c>
      <c r="D14" t="s">
        <v>33</v>
      </c>
      <c r="E14">
        <f>AVERAGE([1]Fig1_raw_tailbody!L158:L170)</f>
        <v>0.9</v>
      </c>
      <c r="F14">
        <f t="shared" si="0"/>
        <v>90</v>
      </c>
      <c r="G14">
        <f>COUNT([1]Fig1_raw_tailbody!L158:L170)</f>
        <v>10</v>
      </c>
      <c r="H14">
        <v>9</v>
      </c>
    </row>
    <row r="15" spans="1:8" x14ac:dyDescent="0.2">
      <c r="A15" s="18" t="s">
        <v>220</v>
      </c>
      <c r="B15" s="4" t="s">
        <v>181</v>
      </c>
      <c r="D15" t="s">
        <v>176</v>
      </c>
      <c r="E15">
        <v>0.875</v>
      </c>
      <c r="F15">
        <v>87.5</v>
      </c>
      <c r="G15">
        <v>8</v>
      </c>
      <c r="H15">
        <v>7</v>
      </c>
    </row>
    <row r="16" spans="1:8" s="14" customFormat="1" x14ac:dyDescent="0.2">
      <c r="A16" s="14" t="s">
        <v>221</v>
      </c>
      <c r="B16" s="14" t="s">
        <v>249</v>
      </c>
      <c r="D16" s="14" t="s">
        <v>22</v>
      </c>
      <c r="E16" s="14">
        <f>AVERAGE([1]Fig1_raw_tailbody!L63:L68)</f>
        <v>0.16666666666666666</v>
      </c>
      <c r="F16" s="14">
        <f t="shared" si="0"/>
        <v>16.666666666666664</v>
      </c>
      <c r="G16" s="14">
        <f>COUNT([1]Fig1_raw_tailbody!L63:L68)</f>
        <v>6</v>
      </c>
      <c r="H16" s="14">
        <v>1</v>
      </c>
    </row>
    <row r="17" spans="1:11" x14ac:dyDescent="0.2">
      <c r="A17" t="s">
        <v>221</v>
      </c>
      <c r="B17" t="s">
        <v>249</v>
      </c>
      <c r="D17" t="s">
        <v>33</v>
      </c>
      <c r="E17">
        <f>AVERAGE([1]Fig1_raw_tailbody!L69:L74)</f>
        <v>1</v>
      </c>
      <c r="F17">
        <f t="shared" si="0"/>
        <v>100</v>
      </c>
      <c r="G17">
        <f>COUNT([1]Fig1_raw_tailbody!L69:L74)</f>
        <v>5</v>
      </c>
      <c r="H17">
        <v>5</v>
      </c>
    </row>
    <row r="18" spans="1:11" s="14" customFormat="1" x14ac:dyDescent="0.2">
      <c r="A18" s="14" t="s">
        <v>221</v>
      </c>
      <c r="B18" s="14" t="s">
        <v>246</v>
      </c>
      <c r="D18" s="14" t="s">
        <v>22</v>
      </c>
      <c r="E18" s="14">
        <f>AVERAGE([1]Fig1_raw_tailbody!L2:L7)</f>
        <v>0</v>
      </c>
      <c r="F18" s="14">
        <f t="shared" si="0"/>
        <v>0</v>
      </c>
      <c r="G18" s="14">
        <f>COUNT([1]Fig1_raw_tailbody!L2:L7)</f>
        <v>5</v>
      </c>
      <c r="H18" s="14">
        <v>0</v>
      </c>
    </row>
    <row r="19" spans="1:11" x14ac:dyDescent="0.2">
      <c r="A19" t="s">
        <v>221</v>
      </c>
      <c r="B19" t="s">
        <v>246</v>
      </c>
      <c r="D19" t="s">
        <v>33</v>
      </c>
      <c r="E19">
        <f>AVERAGE([1]Fig1_raw_tailbody!L8:L13)</f>
        <v>0.83333333333333337</v>
      </c>
      <c r="F19">
        <f t="shared" si="0"/>
        <v>83.333333333333343</v>
      </c>
      <c r="G19">
        <f>COUNT([1]Fig1_raw_tailbody!L8:L13)</f>
        <v>6</v>
      </c>
      <c r="H19">
        <v>5</v>
      </c>
    </row>
    <row r="20" spans="1:11" x14ac:dyDescent="0.2">
      <c r="A20" s="18" t="s">
        <v>221</v>
      </c>
      <c r="B20" s="4" t="s">
        <v>199</v>
      </c>
      <c r="D20" t="s">
        <v>176</v>
      </c>
      <c r="E20">
        <v>0.67500000000000004</v>
      </c>
      <c r="F20">
        <v>67.5</v>
      </c>
      <c r="G20">
        <v>40</v>
      </c>
      <c r="H20">
        <v>27</v>
      </c>
    </row>
    <row r="21" spans="1:11" s="14" customFormat="1" x14ac:dyDescent="0.2">
      <c r="A21" s="14" t="s">
        <v>222</v>
      </c>
      <c r="B21" s="14" t="s">
        <v>248</v>
      </c>
      <c r="D21" s="14" t="s">
        <v>22</v>
      </c>
      <c r="E21" s="14">
        <f>AVERAGE([1]Fig1_raw_tailbody!L41:L51)</f>
        <v>0</v>
      </c>
      <c r="F21" s="14">
        <f t="shared" si="0"/>
        <v>0</v>
      </c>
      <c r="G21" s="14">
        <f>COUNT([1]Fig1_raw_tailbody!L41:L51)</f>
        <v>11</v>
      </c>
      <c r="H21" s="14">
        <v>0</v>
      </c>
    </row>
    <row r="22" spans="1:11" x14ac:dyDescent="0.2">
      <c r="A22" t="s">
        <v>222</v>
      </c>
      <c r="B22" t="s">
        <v>248</v>
      </c>
      <c r="D22" t="s">
        <v>33</v>
      </c>
      <c r="E22">
        <f>AVERAGE([1]Fig1_raw_tailbody!L52:L62)</f>
        <v>9.0909090909090912E-2</v>
      </c>
      <c r="F22">
        <f t="shared" si="0"/>
        <v>9.0909090909090917</v>
      </c>
      <c r="G22">
        <f>COUNT([1]Fig1_raw_tailbody!L52:L62)</f>
        <v>11</v>
      </c>
      <c r="H22">
        <v>1</v>
      </c>
    </row>
    <row r="23" spans="1:11" x14ac:dyDescent="0.2">
      <c r="A23" s="18" t="s">
        <v>222</v>
      </c>
      <c r="B23" s="4" t="s">
        <v>206</v>
      </c>
      <c r="D23" t="s">
        <v>176</v>
      </c>
      <c r="E23">
        <v>0</v>
      </c>
      <c r="F23">
        <v>0</v>
      </c>
      <c r="G23">
        <v>20</v>
      </c>
      <c r="H23">
        <v>0</v>
      </c>
    </row>
    <row r="24" spans="1:11" x14ac:dyDescent="0.2">
      <c r="A24" s="18" t="s">
        <v>223</v>
      </c>
      <c r="B24" s="4" t="s">
        <v>202</v>
      </c>
      <c r="D24" t="s">
        <v>176</v>
      </c>
      <c r="E24">
        <v>0</v>
      </c>
      <c r="F24">
        <v>0</v>
      </c>
      <c r="G24">
        <v>7</v>
      </c>
      <c r="H24">
        <v>0</v>
      </c>
    </row>
    <row r="25" spans="1:11" x14ac:dyDescent="0.2">
      <c r="A25" s="18" t="s">
        <v>224</v>
      </c>
      <c r="B25" s="4" t="s">
        <v>210</v>
      </c>
      <c r="D25" t="s">
        <v>176</v>
      </c>
      <c r="E25">
        <v>0</v>
      </c>
      <c r="F25">
        <v>0</v>
      </c>
      <c r="G25">
        <v>25</v>
      </c>
      <c r="H25">
        <v>0</v>
      </c>
    </row>
    <row r="26" spans="1:11" x14ac:dyDescent="0.2">
      <c r="A26" s="18" t="s">
        <v>225</v>
      </c>
      <c r="B26" s="4" t="s">
        <v>304</v>
      </c>
      <c r="D26" t="s">
        <v>33</v>
      </c>
      <c r="E26">
        <f>AVERAGE([1]Fig1_raw_tailbody!L172,[1]Fig1_raw_tailbody!L174,[1]Fig1_raw_tailbody!L176)</f>
        <v>0</v>
      </c>
      <c r="F26">
        <f>E26*100</f>
        <v>0</v>
      </c>
      <c r="G26">
        <f>COUNT([1]Fig1_raw_tailbody!L172,[1]Fig1_raw_tailbody!L174,[1]Fig1_raw_tailbody!L176)</f>
        <v>3</v>
      </c>
      <c r="H26">
        <v>0</v>
      </c>
    </row>
    <row r="27" spans="1:11" s="14" customFormat="1" x14ac:dyDescent="0.2">
      <c r="A27" s="20" t="s">
        <v>225</v>
      </c>
      <c r="B27" s="15" t="s">
        <v>304</v>
      </c>
      <c r="D27" s="14" t="s">
        <v>22</v>
      </c>
      <c r="E27" s="14">
        <f>AVERAGE([1]Fig1_raw_tailbody!L171,[1]Fig1_raw_tailbody!L173,[1]Fig1_raw_tailbody!L175)</f>
        <v>0</v>
      </c>
      <c r="F27" s="14">
        <f t="shared" ref="F27:F29" si="1">E27*100</f>
        <v>0</v>
      </c>
      <c r="G27" s="14">
        <f>COUNT([1]Fig1_raw_tailbody!L171,[1]Fig1_raw_tailbody!L173,[1]Fig1_raw_tailbody!L175)</f>
        <v>3</v>
      </c>
      <c r="H27" s="14">
        <v>0</v>
      </c>
    </row>
    <row r="28" spans="1:11" x14ac:dyDescent="0.2">
      <c r="A28" s="18" t="s">
        <v>225</v>
      </c>
      <c r="B28" s="4" t="s">
        <v>305</v>
      </c>
      <c r="D28" t="s">
        <v>33</v>
      </c>
      <c r="E28">
        <f>AVERAGE([1]Fig1_raw_tailbody!L176,[1]Fig1_raw_tailbody!L178,[1]Fig1_raw_tailbody!L180,[1]Fig1_raw_tailbody!L182,[1]Fig1_raw_tailbody!L184)</f>
        <v>0</v>
      </c>
      <c r="F28">
        <f t="shared" si="1"/>
        <v>0</v>
      </c>
      <c r="G28">
        <f>COUNT([1]Fig1_raw_tailbody!L176,[1]Fig1_raw_tailbody!L178,[1]Fig1_raw_tailbody!L180,[1]Fig1_raw_tailbody!L182,[1]Fig1_raw_tailbody!L184)</f>
        <v>5</v>
      </c>
      <c r="H28">
        <v>0</v>
      </c>
    </row>
    <row r="29" spans="1:11" s="14" customFormat="1" x14ac:dyDescent="0.2">
      <c r="A29" s="20" t="s">
        <v>225</v>
      </c>
      <c r="B29" s="15" t="s">
        <v>305</v>
      </c>
      <c r="D29" s="14" t="s">
        <v>22</v>
      </c>
      <c r="E29" s="14">
        <f>AVERAGE([1]Fig1_raw_tailbody!L177,[1]Fig1_raw_tailbody!L179,[1]Fig1_raw_tailbody!L181,[1]Fig1_raw_tailbody!L183)</f>
        <v>0</v>
      </c>
      <c r="F29" s="14">
        <f t="shared" si="1"/>
        <v>0</v>
      </c>
      <c r="G29" s="14">
        <f>COUNT([1]Fig1_raw_tailbody!L177,[1]Fig1_raw_tailbody!L179,[1]Fig1_raw_tailbody!L181,[1]Fig1_raw_tailbody!L183)</f>
        <v>4</v>
      </c>
      <c r="H29" s="14">
        <v>0</v>
      </c>
    </row>
    <row r="30" spans="1:11" s="17" customFormat="1" x14ac:dyDescent="0.2">
      <c r="A30" s="17" t="s">
        <v>226</v>
      </c>
      <c r="G30" s="17">
        <f>AVERAGE(G2:G29)</f>
        <v>10.071428571428571</v>
      </c>
    </row>
    <row r="32" spans="1:11" x14ac:dyDescent="0.2">
      <c r="B32" s="17" t="s">
        <v>176</v>
      </c>
      <c r="C32" s="17" t="s">
        <v>175</v>
      </c>
      <c r="D32" s="17" t="s">
        <v>227</v>
      </c>
      <c r="E32" s="17" t="s">
        <v>228</v>
      </c>
      <c r="F32" s="17" t="s">
        <v>229</v>
      </c>
      <c r="G32" s="17" t="s">
        <v>230</v>
      </c>
      <c r="H32" s="17" t="s">
        <v>231</v>
      </c>
      <c r="I32" s="17" t="s">
        <v>232</v>
      </c>
      <c r="J32" s="17" t="s">
        <v>233</v>
      </c>
      <c r="K32" s="17" t="s">
        <v>234</v>
      </c>
    </row>
    <row r="33" spans="1:11" x14ac:dyDescent="0.2">
      <c r="A33" s="18" t="s">
        <v>219</v>
      </c>
      <c r="B33" s="21">
        <f>(H6/G6)*100</f>
        <v>0</v>
      </c>
      <c r="C33" s="21">
        <f>(H5/G5)*100</f>
        <v>0</v>
      </c>
      <c r="D33" s="19">
        <v>2.4811111111111113</v>
      </c>
      <c r="E33">
        <v>1.0247248953309904</v>
      </c>
      <c r="F33">
        <v>2.5099999999999998</v>
      </c>
      <c r="G33">
        <v>1.05</v>
      </c>
      <c r="H33">
        <v>4.07</v>
      </c>
      <c r="I33">
        <v>2.0299999999999998</v>
      </c>
      <c r="J33">
        <v>3.43</v>
      </c>
      <c r="K33">
        <v>21</v>
      </c>
    </row>
    <row r="34" spans="1:11" x14ac:dyDescent="0.2">
      <c r="A34" s="22" t="s">
        <v>220</v>
      </c>
      <c r="B34" s="21">
        <f>((H8+H10+H12+H14+H15)/(G8+G10+G12+G14+G15))*100</f>
        <v>87.804878048780495</v>
      </c>
      <c r="C34" s="21">
        <f>((H13+H11+H9+H7)/(G7+G9+G11+G13))*100</f>
        <v>2.7777777777777777</v>
      </c>
      <c r="D34">
        <v>3.4192307692307695</v>
      </c>
      <c r="E34">
        <v>1.4666203955405035</v>
      </c>
      <c r="F34">
        <v>3.37</v>
      </c>
      <c r="G34">
        <v>0.55000000000000004</v>
      </c>
      <c r="H34">
        <v>6.17</v>
      </c>
      <c r="I34">
        <v>2.1175000000000002</v>
      </c>
      <c r="J34">
        <v>4.5574999999999992</v>
      </c>
      <c r="K34">
        <v>26</v>
      </c>
    </row>
    <row r="35" spans="1:11" x14ac:dyDescent="0.2">
      <c r="A35" s="18" t="s">
        <v>221</v>
      </c>
      <c r="B35" s="21">
        <f>((H17+H19+H20)/(G17+G19+G20))*100</f>
        <v>72.549019607843135</v>
      </c>
      <c r="C35" s="21">
        <f>((H16+H18)/(G16+G18))*100</f>
        <v>9.0909090909090917</v>
      </c>
      <c r="D35">
        <v>2.1070000000000002</v>
      </c>
      <c r="E35">
        <v>1.3210942434209603</v>
      </c>
      <c r="F35">
        <v>1.9</v>
      </c>
      <c r="G35">
        <v>0.25</v>
      </c>
      <c r="H35">
        <v>4.04</v>
      </c>
      <c r="I35">
        <v>1.1800000000000002</v>
      </c>
      <c r="J35">
        <v>3.2675000000000001</v>
      </c>
      <c r="K35">
        <v>10</v>
      </c>
    </row>
    <row r="36" spans="1:11" x14ac:dyDescent="0.2">
      <c r="A36" s="18" t="s">
        <v>218</v>
      </c>
      <c r="B36" s="21">
        <f>((H3+H4)/(G3+G4))*100</f>
        <v>5</v>
      </c>
      <c r="C36" s="21">
        <f>E2</f>
        <v>0</v>
      </c>
      <c r="K36">
        <f>G2+G3</f>
        <v>23</v>
      </c>
    </row>
    <row r="37" spans="1:11" x14ac:dyDescent="0.2">
      <c r="A37" s="18" t="s">
        <v>222</v>
      </c>
      <c r="B37" s="21">
        <f>((H22+H23)/(G22+G23))*100</f>
        <v>3.225806451612903</v>
      </c>
      <c r="C37" s="21">
        <f>F21</f>
        <v>0</v>
      </c>
      <c r="K37">
        <f>G21+G22</f>
        <v>22</v>
      </c>
    </row>
    <row r="38" spans="1:11" x14ac:dyDescent="0.2">
      <c r="A38" s="18" t="s">
        <v>224</v>
      </c>
      <c r="B38">
        <f>H25/G25*100</f>
        <v>0</v>
      </c>
      <c r="C38" t="s">
        <v>174</v>
      </c>
      <c r="E38" s="23"/>
    </row>
    <row r="39" spans="1:11" x14ac:dyDescent="0.2">
      <c r="A39" s="18" t="s">
        <v>225</v>
      </c>
      <c r="B39">
        <f>((H26+H28)/(G26+G28))*100</f>
        <v>0</v>
      </c>
      <c r="C39">
        <v>0</v>
      </c>
    </row>
    <row r="40" spans="1:11" x14ac:dyDescent="0.2">
      <c r="A40" s="18" t="s">
        <v>223</v>
      </c>
      <c r="B40">
        <f>0/G24*100</f>
        <v>0</v>
      </c>
      <c r="C40" t="s">
        <v>174</v>
      </c>
      <c r="D40">
        <f>(G7+G9+G11+G13)</f>
        <v>36</v>
      </c>
    </row>
    <row r="41" spans="1:11" x14ac:dyDescent="0.2">
      <c r="C41">
        <f>AVERAGE(C33:C40)</f>
        <v>1.9781144781144782</v>
      </c>
    </row>
    <row r="42" spans="1:11" x14ac:dyDescent="0.2">
      <c r="A42" s="18"/>
    </row>
    <row r="44" spans="1:11" x14ac:dyDescent="0.2">
      <c r="B44" s="24" t="s">
        <v>235</v>
      </c>
      <c r="C44" s="24" t="s">
        <v>220</v>
      </c>
      <c r="D44" s="24" t="s">
        <v>221</v>
      </c>
      <c r="E44" s="24" t="s">
        <v>218</v>
      </c>
      <c r="F44" s="24" t="s">
        <v>222</v>
      </c>
      <c r="G44" s="17"/>
      <c r="H44" s="17"/>
    </row>
    <row r="45" spans="1:11" x14ac:dyDescent="0.2">
      <c r="A45" s="17" t="s">
        <v>236</v>
      </c>
      <c r="B45">
        <f>G33</f>
        <v>1.05</v>
      </c>
      <c r="C45">
        <f>G34</f>
        <v>0.55000000000000004</v>
      </c>
      <c r="D45">
        <f>G35</f>
        <v>0.25</v>
      </c>
    </row>
    <row r="46" spans="1:11" x14ac:dyDescent="0.2">
      <c r="A46" s="17" t="s">
        <v>232</v>
      </c>
      <c r="B46">
        <f>I33</f>
        <v>2.0299999999999998</v>
      </c>
      <c r="C46">
        <f>I34</f>
        <v>2.1175000000000002</v>
      </c>
      <c r="D46">
        <f>I35</f>
        <v>1.1800000000000002</v>
      </c>
    </row>
    <row r="47" spans="1:11" x14ac:dyDescent="0.2">
      <c r="A47" s="17" t="s">
        <v>237</v>
      </c>
      <c r="B47">
        <f>F33</f>
        <v>2.5099999999999998</v>
      </c>
      <c r="C47">
        <f>F34</f>
        <v>3.37</v>
      </c>
      <c r="D47">
        <f>F35</f>
        <v>1.9</v>
      </c>
    </row>
    <row r="48" spans="1:11" x14ac:dyDescent="0.2">
      <c r="A48" s="17" t="s">
        <v>233</v>
      </c>
      <c r="B48">
        <f>J33</f>
        <v>3.43</v>
      </c>
      <c r="C48">
        <f>J34</f>
        <v>4.5574999999999992</v>
      </c>
      <c r="D48">
        <f>J35</f>
        <v>3.2675000000000001</v>
      </c>
    </row>
    <row r="49" spans="1:8" x14ac:dyDescent="0.2">
      <c r="A49" s="17" t="s">
        <v>238</v>
      </c>
      <c r="B49">
        <f>H33</f>
        <v>4.07</v>
      </c>
      <c r="C49">
        <f>H34</f>
        <v>6.17</v>
      </c>
      <c r="D49">
        <f>H35</f>
        <v>4.04</v>
      </c>
    </row>
    <row r="50" spans="1:8" x14ac:dyDescent="0.2">
      <c r="A50" s="17"/>
    </row>
    <row r="51" spans="1:8" x14ac:dyDescent="0.2">
      <c r="A51" s="17" t="s">
        <v>239</v>
      </c>
      <c r="B51">
        <f>B46-B45</f>
        <v>0.97999999999999976</v>
      </c>
      <c r="C51">
        <f t="shared" ref="C51:D51" si="2">C46-C45</f>
        <v>1.5675000000000001</v>
      </c>
      <c r="D51">
        <f t="shared" si="2"/>
        <v>0.93000000000000016</v>
      </c>
    </row>
    <row r="52" spans="1:8" x14ac:dyDescent="0.2">
      <c r="A52" s="17" t="s">
        <v>232</v>
      </c>
      <c r="B52">
        <f>B46</f>
        <v>2.0299999999999998</v>
      </c>
      <c r="C52">
        <f t="shared" ref="C52:D52" si="3">C46</f>
        <v>2.1175000000000002</v>
      </c>
      <c r="D52">
        <f t="shared" si="3"/>
        <v>1.1800000000000002</v>
      </c>
    </row>
    <row r="53" spans="1:8" x14ac:dyDescent="0.2">
      <c r="A53" s="17" t="s">
        <v>240</v>
      </c>
      <c r="B53">
        <f>B47-B46</f>
        <v>0.48</v>
      </c>
      <c r="C53">
        <f t="shared" ref="C53:D55" si="4">C47-C46</f>
        <v>1.2524999999999999</v>
      </c>
      <c r="D53">
        <f t="shared" si="4"/>
        <v>0.71999999999999975</v>
      </c>
    </row>
    <row r="54" spans="1:8" x14ac:dyDescent="0.2">
      <c r="A54" s="17" t="s">
        <v>241</v>
      </c>
      <c r="B54">
        <f>B48-B47</f>
        <v>0.92000000000000037</v>
      </c>
      <c r="C54">
        <f t="shared" si="4"/>
        <v>1.1874999999999991</v>
      </c>
      <c r="D54">
        <f t="shared" si="4"/>
        <v>1.3675000000000002</v>
      </c>
    </row>
    <row r="55" spans="1:8" x14ac:dyDescent="0.2">
      <c r="A55" s="17" t="s">
        <v>242</v>
      </c>
      <c r="B55">
        <f>B49-B48</f>
        <v>0.64000000000000012</v>
      </c>
      <c r="C55">
        <f t="shared" si="4"/>
        <v>1.6125000000000007</v>
      </c>
      <c r="D55">
        <f t="shared" si="4"/>
        <v>0.77249999999999996</v>
      </c>
    </row>
    <row r="56" spans="1:8" x14ac:dyDescent="0.2">
      <c r="A56" s="17" t="s">
        <v>243</v>
      </c>
      <c r="B56" s="25">
        <v>2.4811111111111113</v>
      </c>
      <c r="C56" s="25">
        <v>3.4192307692307695</v>
      </c>
      <c r="D56" s="25">
        <v>2.1070000000000002</v>
      </c>
      <c r="E56" s="25"/>
      <c r="F56" s="25"/>
      <c r="G56" s="25"/>
      <c r="H56" s="25"/>
    </row>
    <row r="57" spans="1:8" x14ac:dyDescent="0.2">
      <c r="B57" s="25"/>
      <c r="C57" s="25"/>
      <c r="D57" s="25"/>
      <c r="E57" s="25"/>
      <c r="F57" s="25"/>
      <c r="G57" s="25"/>
      <c r="H57" s="25"/>
    </row>
    <row r="58" spans="1:8" x14ac:dyDescent="0.2">
      <c r="B58" s="25"/>
      <c r="C58" s="25"/>
      <c r="D58" s="25"/>
      <c r="E58" s="25"/>
      <c r="F58" s="25"/>
      <c r="G58" s="25"/>
      <c r="H58" s="25"/>
    </row>
    <row r="59" spans="1:8" x14ac:dyDescent="0.2">
      <c r="A59" s="26"/>
      <c r="B59" s="27"/>
      <c r="C59" s="25"/>
      <c r="D59" s="25"/>
      <c r="E59" s="25"/>
      <c r="F59" s="25"/>
      <c r="G59" s="25"/>
      <c r="H59" s="25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C45AE-8994-4D06-B194-B2F20D0DB34F}">
  <dimension ref="A1:I94"/>
  <sheetViews>
    <sheetView topLeftCell="A53" workbookViewId="0">
      <selection activeCell="K12" sqref="K12"/>
    </sheetView>
  </sheetViews>
  <sheetFormatPr baseColWidth="10" defaultColWidth="8.83203125" defaultRowHeight="15" x14ac:dyDescent="0.2"/>
  <cols>
    <col min="1" max="1" width="13.5" style="11" bestFit="1" customWidth="1"/>
    <col min="2" max="2" width="8.83203125" style="11"/>
    <col min="3" max="3" width="10.1640625" style="11" bestFit="1" customWidth="1"/>
    <col min="4" max="4" width="8.83203125" style="11" bestFit="1" customWidth="1"/>
    <col min="5" max="5" width="9.6640625" style="11" bestFit="1" customWidth="1"/>
    <col min="6" max="6" width="8.83203125" style="11"/>
    <col min="7" max="7" width="12.83203125" style="11" bestFit="1" customWidth="1"/>
    <col min="8" max="8" width="4.6640625" style="11" customWidth="1"/>
    <col min="9" max="9" width="8.83203125" style="11" bestFit="1" customWidth="1"/>
    <col min="10" max="16384" width="8.83203125" style="11"/>
  </cols>
  <sheetData>
    <row r="1" spans="1:9" ht="16" x14ac:dyDescent="0.2">
      <c r="A1" s="26" t="s">
        <v>211</v>
      </c>
      <c r="B1" s="54" t="s">
        <v>212</v>
      </c>
      <c r="C1" s="54" t="s">
        <v>283</v>
      </c>
      <c r="D1" s="54" t="s">
        <v>4</v>
      </c>
      <c r="E1" s="54" t="s">
        <v>284</v>
      </c>
      <c r="F1" s="54" t="s">
        <v>213</v>
      </c>
      <c r="G1" s="54" t="s">
        <v>285</v>
      </c>
      <c r="H1" s="54" t="s">
        <v>286</v>
      </c>
      <c r="I1" s="54" t="s">
        <v>287</v>
      </c>
    </row>
    <row r="2" spans="1:9" x14ac:dyDescent="0.2">
      <c r="A2" s="11" t="s">
        <v>221</v>
      </c>
      <c r="B2" s="8" t="s">
        <v>249</v>
      </c>
      <c r="C2" s="9">
        <v>42216</v>
      </c>
      <c r="D2" s="11">
        <v>1</v>
      </c>
      <c r="E2" s="11" t="s">
        <v>192</v>
      </c>
      <c r="F2" s="11" t="s">
        <v>288</v>
      </c>
      <c r="G2" s="11" t="s">
        <v>23</v>
      </c>
      <c r="H2" s="11">
        <v>0</v>
      </c>
      <c r="I2" s="11">
        <v>0</v>
      </c>
    </row>
    <row r="3" spans="1:9" x14ac:dyDescent="0.2">
      <c r="A3" s="11" t="s">
        <v>221</v>
      </c>
      <c r="B3" s="8" t="s">
        <v>249</v>
      </c>
      <c r="C3" s="9">
        <v>42209</v>
      </c>
      <c r="D3" s="11">
        <v>2</v>
      </c>
      <c r="E3" s="11" t="s">
        <v>182</v>
      </c>
      <c r="F3" s="11" t="s">
        <v>288</v>
      </c>
      <c r="G3" s="11" t="s">
        <v>23</v>
      </c>
      <c r="H3" s="11">
        <v>0</v>
      </c>
      <c r="I3" s="11">
        <v>0</v>
      </c>
    </row>
    <row r="4" spans="1:9" x14ac:dyDescent="0.2">
      <c r="A4" s="11" t="s">
        <v>221</v>
      </c>
      <c r="B4" s="8" t="s">
        <v>249</v>
      </c>
      <c r="C4" s="9">
        <v>42216</v>
      </c>
      <c r="D4" s="11">
        <v>2</v>
      </c>
      <c r="E4" s="11" t="s">
        <v>193</v>
      </c>
      <c r="F4" s="11" t="s">
        <v>288</v>
      </c>
      <c r="G4" s="11" t="s">
        <v>23</v>
      </c>
      <c r="H4" s="11">
        <v>0</v>
      </c>
      <c r="I4" s="11">
        <v>0</v>
      </c>
    </row>
    <row r="5" spans="1:9" x14ac:dyDescent="0.2">
      <c r="A5" s="11" t="s">
        <v>221</v>
      </c>
      <c r="B5" s="8" t="s">
        <v>249</v>
      </c>
      <c r="C5" s="9">
        <v>42219</v>
      </c>
      <c r="D5" s="11">
        <v>2</v>
      </c>
      <c r="E5" s="11" t="s">
        <v>290</v>
      </c>
      <c r="F5" s="11" t="s">
        <v>288</v>
      </c>
      <c r="G5" s="11" t="s">
        <v>23</v>
      </c>
      <c r="H5" s="11">
        <v>0</v>
      </c>
      <c r="I5" s="11">
        <v>0</v>
      </c>
    </row>
    <row r="6" spans="1:9" x14ac:dyDescent="0.2">
      <c r="A6" s="11" t="s">
        <v>221</v>
      </c>
      <c r="B6" s="8" t="s">
        <v>249</v>
      </c>
      <c r="C6" s="9">
        <v>42209</v>
      </c>
      <c r="D6" s="11">
        <v>4</v>
      </c>
      <c r="E6" s="11" t="s">
        <v>28</v>
      </c>
      <c r="F6" s="11" t="s">
        <v>288</v>
      </c>
      <c r="G6" s="11" t="s">
        <v>70</v>
      </c>
      <c r="H6" s="11">
        <v>1</v>
      </c>
      <c r="I6" s="11">
        <v>1</v>
      </c>
    </row>
    <row r="7" spans="1:9" x14ac:dyDescent="0.2">
      <c r="A7" s="11" t="s">
        <v>221</v>
      </c>
      <c r="B7" s="8" t="s">
        <v>249</v>
      </c>
      <c r="C7" s="9">
        <v>42219</v>
      </c>
      <c r="D7" s="11">
        <v>4</v>
      </c>
      <c r="E7" s="11" t="s">
        <v>289</v>
      </c>
      <c r="F7" s="11" t="s">
        <v>288</v>
      </c>
      <c r="G7" s="11" t="s">
        <v>70</v>
      </c>
      <c r="H7" s="11">
        <v>1</v>
      </c>
      <c r="I7" s="11">
        <v>1</v>
      </c>
    </row>
    <row r="8" spans="1:9" x14ac:dyDescent="0.2">
      <c r="A8" s="11" t="s">
        <v>221</v>
      </c>
      <c r="B8" s="8" t="s">
        <v>249</v>
      </c>
      <c r="C8" s="9">
        <v>42216</v>
      </c>
      <c r="D8" s="11">
        <v>2</v>
      </c>
      <c r="E8" s="11" t="s">
        <v>192</v>
      </c>
      <c r="F8" s="11" t="s">
        <v>291</v>
      </c>
      <c r="G8" s="11" t="s">
        <v>23</v>
      </c>
      <c r="H8" s="11">
        <v>0</v>
      </c>
      <c r="I8" s="11">
        <v>0</v>
      </c>
    </row>
    <row r="9" spans="1:9" x14ac:dyDescent="0.2">
      <c r="A9" s="11" t="s">
        <v>221</v>
      </c>
      <c r="B9" s="8" t="s">
        <v>249</v>
      </c>
      <c r="C9" s="9">
        <v>42209</v>
      </c>
      <c r="D9" s="11">
        <v>3</v>
      </c>
      <c r="E9" s="11" t="s">
        <v>182</v>
      </c>
      <c r="F9" s="11" t="s">
        <v>291</v>
      </c>
      <c r="G9" s="11" t="s">
        <v>23</v>
      </c>
      <c r="H9" s="11">
        <v>0</v>
      </c>
      <c r="I9" s="11">
        <v>0</v>
      </c>
    </row>
    <row r="10" spans="1:9" x14ac:dyDescent="0.2">
      <c r="A10" s="11" t="s">
        <v>221</v>
      </c>
      <c r="B10" s="8" t="s">
        <v>249</v>
      </c>
      <c r="C10" s="9">
        <v>42209</v>
      </c>
      <c r="D10" s="11">
        <v>3</v>
      </c>
      <c r="E10" s="11" t="s">
        <v>28</v>
      </c>
      <c r="F10" s="11" t="s">
        <v>291</v>
      </c>
      <c r="G10" s="11" t="s">
        <v>23</v>
      </c>
      <c r="H10" s="11">
        <v>0</v>
      </c>
      <c r="I10" s="11">
        <v>0</v>
      </c>
    </row>
    <row r="11" spans="1:9" x14ac:dyDescent="0.2">
      <c r="A11" s="11" t="s">
        <v>221</v>
      </c>
      <c r="B11" s="8" t="s">
        <v>249</v>
      </c>
      <c r="C11" s="9">
        <v>42216</v>
      </c>
      <c r="D11" s="11">
        <v>3</v>
      </c>
      <c r="E11" s="11" t="s">
        <v>193</v>
      </c>
      <c r="F11" s="11" t="s">
        <v>291</v>
      </c>
      <c r="G11" s="11" t="s">
        <v>23</v>
      </c>
      <c r="H11" s="11">
        <v>0</v>
      </c>
      <c r="I11" s="11">
        <v>0</v>
      </c>
    </row>
    <row r="12" spans="1:9" x14ac:dyDescent="0.2">
      <c r="A12" s="11" t="s">
        <v>221</v>
      </c>
      <c r="B12" s="8" t="s">
        <v>249</v>
      </c>
      <c r="C12" s="9">
        <v>42219</v>
      </c>
      <c r="D12" s="11">
        <v>3</v>
      </c>
      <c r="E12" s="11" t="s">
        <v>289</v>
      </c>
      <c r="F12" s="11" t="s">
        <v>291</v>
      </c>
      <c r="G12" s="11" t="s">
        <v>23</v>
      </c>
      <c r="H12" s="11">
        <v>0</v>
      </c>
      <c r="I12" s="11">
        <v>0</v>
      </c>
    </row>
    <row r="13" spans="1:9" x14ac:dyDescent="0.2">
      <c r="A13" s="11" t="s">
        <v>221</v>
      </c>
      <c r="B13" s="8" t="s">
        <v>249</v>
      </c>
      <c r="C13" s="9">
        <v>42219</v>
      </c>
      <c r="D13" s="11">
        <v>3</v>
      </c>
      <c r="E13" s="11" t="s">
        <v>290</v>
      </c>
      <c r="F13" s="11" t="s">
        <v>291</v>
      </c>
      <c r="G13" s="11" t="s">
        <v>23</v>
      </c>
      <c r="H13" s="11">
        <v>0</v>
      </c>
      <c r="I13" s="11">
        <v>0</v>
      </c>
    </row>
    <row r="14" spans="1:9" x14ac:dyDescent="0.2">
      <c r="A14" s="11" t="s">
        <v>221</v>
      </c>
      <c r="B14" s="8" t="s">
        <v>249</v>
      </c>
      <c r="C14" s="9">
        <v>42209</v>
      </c>
      <c r="D14" s="11">
        <v>2</v>
      </c>
      <c r="E14" s="11" t="s">
        <v>28</v>
      </c>
      <c r="F14" s="11" t="s">
        <v>292</v>
      </c>
      <c r="G14" s="11" t="s">
        <v>23</v>
      </c>
      <c r="H14" s="11">
        <v>0</v>
      </c>
      <c r="I14" s="11">
        <v>0</v>
      </c>
    </row>
    <row r="15" spans="1:9" x14ac:dyDescent="0.2">
      <c r="A15" s="11" t="s">
        <v>221</v>
      </c>
      <c r="B15" s="8" t="s">
        <v>249</v>
      </c>
      <c r="C15" s="9">
        <v>42219</v>
      </c>
      <c r="D15" s="11">
        <v>2</v>
      </c>
      <c r="E15" s="11" t="s">
        <v>289</v>
      </c>
      <c r="F15" s="11" t="s">
        <v>292</v>
      </c>
      <c r="G15" s="11" t="s">
        <v>23</v>
      </c>
      <c r="H15" s="11">
        <v>0</v>
      </c>
      <c r="I15" s="11">
        <v>0</v>
      </c>
    </row>
    <row r="16" spans="1:9" x14ac:dyDescent="0.2">
      <c r="A16" s="11" t="s">
        <v>221</v>
      </c>
      <c r="B16" s="8" t="s">
        <v>249</v>
      </c>
      <c r="C16" s="9">
        <v>42216</v>
      </c>
      <c r="D16" s="11">
        <v>3</v>
      </c>
      <c r="E16" s="11" t="s">
        <v>192</v>
      </c>
      <c r="F16" s="11" t="s">
        <v>292</v>
      </c>
      <c r="G16" s="11" t="s">
        <v>23</v>
      </c>
      <c r="H16" s="11">
        <v>0</v>
      </c>
      <c r="I16" s="11">
        <v>0</v>
      </c>
    </row>
    <row r="17" spans="1:9" x14ac:dyDescent="0.2">
      <c r="A17" s="11" t="s">
        <v>221</v>
      </c>
      <c r="B17" s="8" t="s">
        <v>249</v>
      </c>
      <c r="C17" s="9">
        <v>42209</v>
      </c>
      <c r="D17" s="11">
        <v>4</v>
      </c>
      <c r="E17" s="11" t="s">
        <v>182</v>
      </c>
      <c r="F17" s="11" t="s">
        <v>292</v>
      </c>
      <c r="G17" s="11" t="s">
        <v>23</v>
      </c>
      <c r="H17" s="11">
        <v>0</v>
      </c>
      <c r="I17" s="11">
        <v>0</v>
      </c>
    </row>
    <row r="18" spans="1:9" x14ac:dyDescent="0.2">
      <c r="A18" s="11" t="s">
        <v>221</v>
      </c>
      <c r="B18" s="8" t="s">
        <v>249</v>
      </c>
      <c r="C18" s="9">
        <v>42216</v>
      </c>
      <c r="D18" s="11">
        <v>4</v>
      </c>
      <c r="E18" s="11" t="s">
        <v>193</v>
      </c>
      <c r="F18" s="11" t="s">
        <v>292</v>
      </c>
      <c r="G18" s="11" t="s">
        <v>23</v>
      </c>
      <c r="H18" s="11">
        <v>0</v>
      </c>
      <c r="I18" s="11">
        <v>0</v>
      </c>
    </row>
    <row r="19" spans="1:9" x14ac:dyDescent="0.2">
      <c r="A19" s="11" t="s">
        <v>221</v>
      </c>
      <c r="B19" s="8" t="s">
        <v>249</v>
      </c>
      <c r="C19" s="9">
        <v>42219</v>
      </c>
      <c r="D19" s="11">
        <v>4</v>
      </c>
      <c r="E19" s="11" t="s">
        <v>290</v>
      </c>
      <c r="F19" s="11" t="s">
        <v>292</v>
      </c>
      <c r="G19" s="11" t="s">
        <v>23</v>
      </c>
      <c r="H19" s="11">
        <v>0</v>
      </c>
      <c r="I19" s="11">
        <v>0</v>
      </c>
    </row>
    <row r="20" spans="1:9" x14ac:dyDescent="0.2">
      <c r="A20" s="11" t="s">
        <v>221</v>
      </c>
      <c r="B20" s="8" t="s">
        <v>249</v>
      </c>
      <c r="C20" s="9">
        <v>42209</v>
      </c>
      <c r="D20" s="11">
        <v>1</v>
      </c>
      <c r="E20" s="11" t="s">
        <v>28</v>
      </c>
      <c r="F20" s="11" t="s">
        <v>293</v>
      </c>
      <c r="G20" s="11" t="s">
        <v>97</v>
      </c>
      <c r="H20" s="11">
        <v>0</v>
      </c>
      <c r="I20" s="11">
        <v>0</v>
      </c>
    </row>
    <row r="21" spans="1:9" x14ac:dyDescent="0.2">
      <c r="A21" s="11" t="s">
        <v>221</v>
      </c>
      <c r="B21" s="8" t="s">
        <v>249</v>
      </c>
      <c r="C21" s="9">
        <v>42219</v>
      </c>
      <c r="D21" s="11">
        <v>1</v>
      </c>
      <c r="E21" s="11" t="s">
        <v>289</v>
      </c>
      <c r="F21" s="11" t="s">
        <v>293</v>
      </c>
      <c r="G21" s="11" t="s">
        <v>23</v>
      </c>
      <c r="H21" s="11">
        <v>0</v>
      </c>
      <c r="I21" s="11">
        <v>0</v>
      </c>
    </row>
    <row r="22" spans="1:9" x14ac:dyDescent="0.2">
      <c r="A22" s="11" t="s">
        <v>221</v>
      </c>
      <c r="B22" s="8" t="s">
        <v>249</v>
      </c>
      <c r="C22" s="9">
        <v>42209</v>
      </c>
      <c r="D22" s="11">
        <v>5</v>
      </c>
      <c r="E22" s="11" t="s">
        <v>182</v>
      </c>
      <c r="F22" s="11" t="s">
        <v>293</v>
      </c>
      <c r="G22" s="11" t="s">
        <v>295</v>
      </c>
      <c r="H22" s="11">
        <v>0</v>
      </c>
      <c r="I22" s="11">
        <v>0</v>
      </c>
    </row>
    <row r="23" spans="1:9" x14ac:dyDescent="0.2">
      <c r="A23" s="11" t="s">
        <v>221</v>
      </c>
      <c r="B23" s="8" t="s">
        <v>249</v>
      </c>
      <c r="C23" s="9">
        <v>42216</v>
      </c>
      <c r="D23" s="11">
        <v>5</v>
      </c>
      <c r="E23" s="11" t="s">
        <v>193</v>
      </c>
      <c r="F23" s="11" t="s">
        <v>293</v>
      </c>
      <c r="G23" s="11" t="s">
        <v>23</v>
      </c>
      <c r="H23" s="11">
        <v>0</v>
      </c>
      <c r="I23" s="11">
        <v>0</v>
      </c>
    </row>
    <row r="24" spans="1:9" x14ac:dyDescent="0.2">
      <c r="A24" s="11" t="s">
        <v>221</v>
      </c>
      <c r="B24" s="8" t="s">
        <v>249</v>
      </c>
      <c r="C24" s="9">
        <v>42219</v>
      </c>
      <c r="D24" s="11">
        <v>5</v>
      </c>
      <c r="E24" s="11" t="s">
        <v>290</v>
      </c>
      <c r="F24" s="11" t="s">
        <v>293</v>
      </c>
      <c r="G24" s="11" t="s">
        <v>23</v>
      </c>
      <c r="H24" s="11">
        <v>0</v>
      </c>
      <c r="I24" s="11">
        <v>0</v>
      </c>
    </row>
    <row r="25" spans="1:9" x14ac:dyDescent="0.2">
      <c r="A25" s="11" t="s">
        <v>221</v>
      </c>
      <c r="B25" s="8" t="s">
        <v>249</v>
      </c>
      <c r="C25" s="9">
        <v>42216</v>
      </c>
      <c r="D25" s="11">
        <v>4</v>
      </c>
      <c r="E25" s="11" t="s">
        <v>192</v>
      </c>
      <c r="F25" s="11" t="s">
        <v>293</v>
      </c>
      <c r="G25" s="11" t="s">
        <v>23</v>
      </c>
      <c r="H25" s="11">
        <v>0</v>
      </c>
      <c r="I25" s="11">
        <v>0</v>
      </c>
    </row>
    <row r="26" spans="1:9" x14ac:dyDescent="0.2">
      <c r="A26" s="11" t="s">
        <v>221</v>
      </c>
      <c r="B26" s="8" t="s">
        <v>249</v>
      </c>
      <c r="C26" s="9">
        <v>42209</v>
      </c>
      <c r="D26" s="11">
        <v>1</v>
      </c>
      <c r="E26" s="11" t="s">
        <v>182</v>
      </c>
      <c r="F26" s="11" t="s">
        <v>294</v>
      </c>
      <c r="G26" s="11" t="s">
        <v>35</v>
      </c>
      <c r="H26" s="11">
        <v>1</v>
      </c>
      <c r="I26" s="11">
        <v>1</v>
      </c>
    </row>
    <row r="27" spans="1:9" x14ac:dyDescent="0.2">
      <c r="A27" s="11" t="s">
        <v>221</v>
      </c>
      <c r="B27" s="8" t="s">
        <v>249</v>
      </c>
      <c r="C27" s="9">
        <v>42216</v>
      </c>
      <c r="D27" s="11">
        <v>1</v>
      </c>
      <c r="E27" s="11" t="s">
        <v>193</v>
      </c>
      <c r="F27" s="11" t="s">
        <v>294</v>
      </c>
      <c r="G27" s="11" t="s">
        <v>35</v>
      </c>
      <c r="H27" s="11">
        <v>1</v>
      </c>
      <c r="I27" s="11">
        <v>1</v>
      </c>
    </row>
    <row r="28" spans="1:9" x14ac:dyDescent="0.2">
      <c r="A28" s="11" t="s">
        <v>221</v>
      </c>
      <c r="B28" s="8" t="s">
        <v>249</v>
      </c>
      <c r="C28" s="9">
        <v>42219</v>
      </c>
      <c r="D28" s="11">
        <v>1</v>
      </c>
      <c r="E28" s="11" t="s">
        <v>290</v>
      </c>
      <c r="F28" s="11" t="s">
        <v>294</v>
      </c>
      <c r="G28" s="11" t="s">
        <v>35</v>
      </c>
      <c r="H28" s="11">
        <v>1</v>
      </c>
      <c r="I28" s="11">
        <v>1</v>
      </c>
    </row>
    <row r="29" spans="1:9" x14ac:dyDescent="0.2">
      <c r="A29" s="11" t="s">
        <v>221</v>
      </c>
      <c r="B29" s="8" t="s">
        <v>249</v>
      </c>
      <c r="C29" s="9">
        <v>42209</v>
      </c>
      <c r="D29" s="11">
        <v>5</v>
      </c>
      <c r="E29" s="11" t="s">
        <v>28</v>
      </c>
      <c r="F29" s="11" t="s">
        <v>294</v>
      </c>
      <c r="G29" s="11" t="s">
        <v>35</v>
      </c>
      <c r="H29" s="11">
        <v>1</v>
      </c>
      <c r="I29" s="11">
        <v>1</v>
      </c>
    </row>
    <row r="30" spans="1:9" x14ac:dyDescent="0.2">
      <c r="A30" s="11" t="s">
        <v>221</v>
      </c>
      <c r="B30" s="8" t="s">
        <v>249</v>
      </c>
      <c r="C30" s="9">
        <v>42216</v>
      </c>
      <c r="D30" s="11">
        <v>5</v>
      </c>
      <c r="E30" s="11" t="s">
        <v>192</v>
      </c>
      <c r="F30" s="11" t="s">
        <v>294</v>
      </c>
      <c r="G30" s="11" t="s">
        <v>35</v>
      </c>
      <c r="H30" s="11">
        <v>1</v>
      </c>
      <c r="I30" s="11">
        <v>1</v>
      </c>
    </row>
    <row r="31" spans="1:9" x14ac:dyDescent="0.2">
      <c r="A31" s="11" t="s">
        <v>221</v>
      </c>
      <c r="B31" s="8" t="s">
        <v>249</v>
      </c>
      <c r="C31" s="9">
        <v>42219</v>
      </c>
      <c r="D31" s="11">
        <v>5</v>
      </c>
      <c r="E31" s="11" t="s">
        <v>289</v>
      </c>
      <c r="F31" s="11" t="s">
        <v>294</v>
      </c>
      <c r="G31" s="11" t="s">
        <v>35</v>
      </c>
      <c r="H31" s="11">
        <v>1</v>
      </c>
      <c r="I31" s="11">
        <v>1</v>
      </c>
    </row>
    <row r="32" spans="1:9" x14ac:dyDescent="0.2">
      <c r="A32" s="11" t="s">
        <v>221</v>
      </c>
      <c r="B32" s="8" t="s">
        <v>246</v>
      </c>
      <c r="C32" s="9">
        <v>42206</v>
      </c>
      <c r="D32" s="11">
        <v>2</v>
      </c>
      <c r="E32" s="11" t="s">
        <v>182</v>
      </c>
      <c r="F32" s="11" t="s">
        <v>288</v>
      </c>
      <c r="G32" s="11" t="s">
        <v>70</v>
      </c>
      <c r="H32" s="11">
        <v>1</v>
      </c>
      <c r="I32" s="11">
        <v>1</v>
      </c>
    </row>
    <row r="33" spans="1:9" x14ac:dyDescent="0.2">
      <c r="A33" s="11" t="s">
        <v>221</v>
      </c>
      <c r="B33" s="8" t="s">
        <v>246</v>
      </c>
      <c r="C33" s="9">
        <v>42206</v>
      </c>
      <c r="D33" s="11">
        <v>2</v>
      </c>
      <c r="E33" s="11" t="s">
        <v>28</v>
      </c>
      <c r="F33" s="11" t="s">
        <v>288</v>
      </c>
      <c r="G33" s="11" t="s">
        <v>70</v>
      </c>
      <c r="H33" s="11">
        <v>1</v>
      </c>
      <c r="I33" s="11">
        <v>1</v>
      </c>
    </row>
    <row r="34" spans="1:9" x14ac:dyDescent="0.2">
      <c r="A34" s="11" t="s">
        <v>221</v>
      </c>
      <c r="B34" s="8" t="s">
        <v>246</v>
      </c>
      <c r="C34" s="9">
        <v>42207</v>
      </c>
      <c r="D34" s="11">
        <v>4</v>
      </c>
      <c r="E34" s="11" t="s">
        <v>192</v>
      </c>
      <c r="F34" s="11" t="s">
        <v>288</v>
      </c>
      <c r="G34" s="11" t="s">
        <v>70</v>
      </c>
      <c r="H34" s="11">
        <v>1</v>
      </c>
      <c r="I34" s="11">
        <v>1</v>
      </c>
    </row>
    <row r="35" spans="1:9" x14ac:dyDescent="0.2">
      <c r="A35" s="11" t="s">
        <v>221</v>
      </c>
      <c r="B35" s="8" t="s">
        <v>246</v>
      </c>
      <c r="C35" s="9">
        <v>42207</v>
      </c>
      <c r="D35" s="11">
        <v>4</v>
      </c>
      <c r="E35" s="11" t="s">
        <v>193</v>
      </c>
      <c r="F35" s="11" t="s">
        <v>288</v>
      </c>
      <c r="G35" s="11" t="s">
        <v>70</v>
      </c>
      <c r="H35" s="11">
        <v>1</v>
      </c>
      <c r="I35" s="11">
        <v>1</v>
      </c>
    </row>
    <row r="36" spans="1:9" x14ac:dyDescent="0.2">
      <c r="A36" s="11" t="s">
        <v>221</v>
      </c>
      <c r="B36" s="8" t="s">
        <v>246</v>
      </c>
      <c r="C36" s="9">
        <v>42216</v>
      </c>
      <c r="D36" s="11">
        <v>4</v>
      </c>
      <c r="E36" s="11" t="s">
        <v>289</v>
      </c>
      <c r="F36" s="11" t="s">
        <v>288</v>
      </c>
      <c r="G36" s="11" t="s">
        <v>70</v>
      </c>
      <c r="H36" s="11">
        <v>1</v>
      </c>
      <c r="I36" s="11">
        <v>1</v>
      </c>
    </row>
    <row r="37" spans="1:9" x14ac:dyDescent="0.2">
      <c r="A37" s="11" t="s">
        <v>221</v>
      </c>
      <c r="B37" s="8" t="s">
        <v>246</v>
      </c>
      <c r="C37" s="9">
        <v>42219</v>
      </c>
      <c r="D37" s="11">
        <v>4</v>
      </c>
      <c r="E37" s="11" t="s">
        <v>290</v>
      </c>
      <c r="F37" s="11" t="s">
        <v>288</v>
      </c>
      <c r="G37" s="11" t="s">
        <v>70</v>
      </c>
      <c r="H37" s="11">
        <v>1</v>
      </c>
      <c r="I37" s="11">
        <v>1</v>
      </c>
    </row>
    <row r="38" spans="1:9" x14ac:dyDescent="0.2">
      <c r="A38" s="11" t="s">
        <v>221</v>
      </c>
      <c r="B38" s="8" t="s">
        <v>246</v>
      </c>
      <c r="C38" s="9">
        <v>42206</v>
      </c>
      <c r="D38" s="11">
        <v>3</v>
      </c>
      <c r="E38" s="11" t="s">
        <v>182</v>
      </c>
      <c r="F38" s="11" t="s">
        <v>291</v>
      </c>
      <c r="G38" s="11" t="s">
        <v>70</v>
      </c>
      <c r="H38" s="11">
        <v>1</v>
      </c>
      <c r="I38" s="11">
        <v>1</v>
      </c>
    </row>
    <row r="39" spans="1:9" x14ac:dyDescent="0.2">
      <c r="A39" s="11" t="s">
        <v>221</v>
      </c>
      <c r="B39" s="8" t="s">
        <v>246</v>
      </c>
      <c r="C39" s="9">
        <v>42206</v>
      </c>
      <c r="D39" s="11">
        <v>3</v>
      </c>
      <c r="E39" s="11" t="s">
        <v>28</v>
      </c>
      <c r="F39" s="11" t="s">
        <v>291</v>
      </c>
      <c r="G39" s="11" t="s">
        <v>70</v>
      </c>
      <c r="H39" s="11">
        <v>1</v>
      </c>
      <c r="I39" s="11">
        <v>1</v>
      </c>
    </row>
    <row r="40" spans="1:9" x14ac:dyDescent="0.2">
      <c r="A40" s="11" t="s">
        <v>221</v>
      </c>
      <c r="B40" s="8" t="s">
        <v>246</v>
      </c>
      <c r="C40" s="9">
        <v>42207</v>
      </c>
      <c r="D40" s="11">
        <v>3</v>
      </c>
      <c r="E40" s="11" t="s">
        <v>192</v>
      </c>
      <c r="F40" s="11" t="s">
        <v>291</v>
      </c>
      <c r="G40" s="11" t="s">
        <v>97</v>
      </c>
      <c r="H40" s="11">
        <v>0</v>
      </c>
      <c r="I40" s="11">
        <v>0</v>
      </c>
    </row>
    <row r="41" spans="1:9" x14ac:dyDescent="0.2">
      <c r="A41" s="11" t="s">
        <v>221</v>
      </c>
      <c r="B41" s="8" t="s">
        <v>246</v>
      </c>
      <c r="C41" s="9">
        <v>42207</v>
      </c>
      <c r="D41" s="11">
        <v>3</v>
      </c>
      <c r="E41" s="11" t="s">
        <v>193</v>
      </c>
      <c r="F41" s="11" t="s">
        <v>291</v>
      </c>
      <c r="G41" s="11" t="s">
        <v>97</v>
      </c>
      <c r="H41" s="11">
        <v>0</v>
      </c>
      <c r="I41" s="11">
        <v>0</v>
      </c>
    </row>
    <row r="42" spans="1:9" x14ac:dyDescent="0.2">
      <c r="A42" s="11" t="s">
        <v>221</v>
      </c>
      <c r="B42" s="8" t="s">
        <v>246</v>
      </c>
      <c r="C42" s="9">
        <v>42216</v>
      </c>
      <c r="D42" s="11">
        <v>3</v>
      </c>
      <c r="E42" s="11" t="s">
        <v>289</v>
      </c>
      <c r="F42" s="11" t="s">
        <v>291</v>
      </c>
      <c r="G42" s="11" t="s">
        <v>97</v>
      </c>
      <c r="H42" s="11">
        <v>0</v>
      </c>
      <c r="I42" s="11">
        <v>0</v>
      </c>
    </row>
    <row r="43" spans="1:9" x14ac:dyDescent="0.2">
      <c r="A43" s="11" t="s">
        <v>221</v>
      </c>
      <c r="B43" s="8" t="s">
        <v>246</v>
      </c>
      <c r="C43" s="9">
        <v>42219</v>
      </c>
      <c r="D43" s="11">
        <v>3</v>
      </c>
      <c r="E43" s="11" t="s">
        <v>290</v>
      </c>
      <c r="F43" s="11" t="s">
        <v>291</v>
      </c>
      <c r="G43" s="11" t="s">
        <v>97</v>
      </c>
      <c r="H43" s="11">
        <v>0</v>
      </c>
      <c r="I43" s="11">
        <v>0</v>
      </c>
    </row>
    <row r="44" spans="1:9" x14ac:dyDescent="0.2">
      <c r="A44" s="11" t="s">
        <v>221</v>
      </c>
      <c r="B44" s="8" t="s">
        <v>246</v>
      </c>
      <c r="C44" s="9">
        <v>42207</v>
      </c>
      <c r="D44" s="11">
        <v>2</v>
      </c>
      <c r="E44" s="11" t="s">
        <v>192</v>
      </c>
      <c r="F44" s="11" t="s">
        <v>292</v>
      </c>
      <c r="G44" s="11" t="s">
        <v>97</v>
      </c>
      <c r="H44" s="11">
        <v>0</v>
      </c>
      <c r="I44" s="11">
        <v>0</v>
      </c>
    </row>
    <row r="45" spans="1:9" x14ac:dyDescent="0.2">
      <c r="A45" s="11" t="s">
        <v>221</v>
      </c>
      <c r="B45" s="8" t="s">
        <v>246</v>
      </c>
      <c r="C45" s="9">
        <v>42207</v>
      </c>
      <c r="D45" s="11">
        <v>2</v>
      </c>
      <c r="E45" s="11" t="s">
        <v>193</v>
      </c>
      <c r="F45" s="11" t="s">
        <v>292</v>
      </c>
      <c r="G45" s="11" t="s">
        <v>97</v>
      </c>
      <c r="H45" s="11">
        <v>0</v>
      </c>
      <c r="I45" s="11">
        <v>0</v>
      </c>
    </row>
    <row r="46" spans="1:9" x14ac:dyDescent="0.2">
      <c r="A46" s="11" t="s">
        <v>221</v>
      </c>
      <c r="B46" s="8" t="s">
        <v>246</v>
      </c>
      <c r="C46" s="9">
        <v>42216</v>
      </c>
      <c r="D46" s="11">
        <v>2</v>
      </c>
      <c r="E46" s="11" t="s">
        <v>289</v>
      </c>
      <c r="F46" s="11" t="s">
        <v>292</v>
      </c>
      <c r="G46" s="11" t="s">
        <v>70</v>
      </c>
      <c r="H46" s="11">
        <v>1</v>
      </c>
      <c r="I46" s="11">
        <v>1</v>
      </c>
    </row>
    <row r="47" spans="1:9" x14ac:dyDescent="0.2">
      <c r="A47" s="11" t="s">
        <v>221</v>
      </c>
      <c r="B47" s="8" t="s">
        <v>246</v>
      </c>
      <c r="C47" s="9">
        <v>42219</v>
      </c>
      <c r="D47" s="11">
        <v>2</v>
      </c>
      <c r="E47" s="11" t="s">
        <v>290</v>
      </c>
      <c r="F47" s="11" t="s">
        <v>292</v>
      </c>
      <c r="G47" s="11" t="s">
        <v>70</v>
      </c>
      <c r="H47" s="11">
        <v>1</v>
      </c>
      <c r="I47" s="11">
        <v>1</v>
      </c>
    </row>
    <row r="48" spans="1:9" x14ac:dyDescent="0.2">
      <c r="A48" s="11" t="s">
        <v>221</v>
      </c>
      <c r="B48" s="8" t="s">
        <v>246</v>
      </c>
      <c r="C48" s="9">
        <v>42206</v>
      </c>
      <c r="D48" s="11">
        <v>4</v>
      </c>
      <c r="E48" s="11" t="s">
        <v>182</v>
      </c>
      <c r="F48" s="11" t="s">
        <v>292</v>
      </c>
      <c r="G48" s="11" t="s">
        <v>97</v>
      </c>
      <c r="H48" s="11">
        <v>0</v>
      </c>
      <c r="I48" s="11">
        <v>0</v>
      </c>
    </row>
    <row r="49" spans="1:9" x14ac:dyDescent="0.2">
      <c r="A49" s="11" t="s">
        <v>221</v>
      </c>
      <c r="B49" s="8" t="s">
        <v>246</v>
      </c>
      <c r="C49" s="9">
        <v>42206</v>
      </c>
      <c r="D49" s="11">
        <v>4</v>
      </c>
      <c r="E49" s="11" t="s">
        <v>28</v>
      </c>
      <c r="F49" s="11" t="s">
        <v>292</v>
      </c>
      <c r="G49" s="11" t="s">
        <v>97</v>
      </c>
      <c r="H49" s="11">
        <v>0</v>
      </c>
      <c r="I49" s="11">
        <v>0</v>
      </c>
    </row>
    <row r="50" spans="1:9" x14ac:dyDescent="0.2">
      <c r="A50" s="11" t="s">
        <v>221</v>
      </c>
      <c r="B50" s="8" t="s">
        <v>246</v>
      </c>
      <c r="C50" s="9">
        <v>42207</v>
      </c>
      <c r="D50" s="11">
        <v>1</v>
      </c>
      <c r="E50" s="11" t="s">
        <v>192</v>
      </c>
      <c r="F50" s="11" t="s">
        <v>293</v>
      </c>
      <c r="G50" s="11" t="s">
        <v>296</v>
      </c>
      <c r="H50" s="11">
        <v>1</v>
      </c>
      <c r="I50" s="11">
        <v>1</v>
      </c>
    </row>
    <row r="51" spans="1:9" x14ac:dyDescent="0.2">
      <c r="A51" s="11" t="s">
        <v>221</v>
      </c>
      <c r="B51" s="8" t="s">
        <v>246</v>
      </c>
      <c r="C51" s="9">
        <v>42207</v>
      </c>
      <c r="D51" s="11">
        <v>1</v>
      </c>
      <c r="E51" s="11" t="s">
        <v>193</v>
      </c>
      <c r="F51" s="11" t="s">
        <v>293</v>
      </c>
      <c r="G51" s="11" t="s">
        <v>70</v>
      </c>
      <c r="H51" s="11">
        <v>1</v>
      </c>
      <c r="I51" s="11">
        <v>1</v>
      </c>
    </row>
    <row r="52" spans="1:9" x14ac:dyDescent="0.2">
      <c r="A52" s="11" t="s">
        <v>221</v>
      </c>
      <c r="B52" s="8" t="s">
        <v>246</v>
      </c>
      <c r="C52" s="9">
        <v>42207</v>
      </c>
      <c r="D52" s="11">
        <v>1</v>
      </c>
      <c r="E52" s="11" t="s">
        <v>193</v>
      </c>
      <c r="F52" s="11" t="s">
        <v>293</v>
      </c>
      <c r="G52" s="11" t="s">
        <v>23</v>
      </c>
      <c r="H52" s="11">
        <v>0</v>
      </c>
      <c r="I52" s="11">
        <v>0</v>
      </c>
    </row>
    <row r="53" spans="1:9" x14ac:dyDescent="0.2">
      <c r="A53" s="11" t="s">
        <v>221</v>
      </c>
      <c r="B53" s="8" t="s">
        <v>246</v>
      </c>
      <c r="C53" s="9">
        <v>42216</v>
      </c>
      <c r="D53" s="11">
        <v>1</v>
      </c>
      <c r="E53" s="11" t="s">
        <v>289</v>
      </c>
      <c r="F53" s="11" t="s">
        <v>293</v>
      </c>
      <c r="G53" s="11" t="s">
        <v>70</v>
      </c>
      <c r="H53" s="11">
        <v>1</v>
      </c>
      <c r="I53" s="11">
        <v>1</v>
      </c>
    </row>
    <row r="54" spans="1:9" x14ac:dyDescent="0.2">
      <c r="A54" s="11" t="s">
        <v>221</v>
      </c>
      <c r="B54" s="8" t="s">
        <v>246</v>
      </c>
      <c r="C54" s="9">
        <v>42219</v>
      </c>
      <c r="D54" s="11">
        <v>1</v>
      </c>
      <c r="E54" s="11" t="s">
        <v>290</v>
      </c>
      <c r="F54" s="11" t="s">
        <v>293</v>
      </c>
      <c r="G54" s="11" t="s">
        <v>97</v>
      </c>
      <c r="H54" s="11">
        <v>0</v>
      </c>
      <c r="I54" s="11">
        <v>0</v>
      </c>
    </row>
    <row r="55" spans="1:9" x14ac:dyDescent="0.2">
      <c r="A55" s="11" t="s">
        <v>221</v>
      </c>
      <c r="B55" s="8" t="s">
        <v>246</v>
      </c>
      <c r="C55" s="9">
        <v>42206</v>
      </c>
      <c r="D55" s="11">
        <v>5</v>
      </c>
      <c r="E55" s="11" t="s">
        <v>182</v>
      </c>
      <c r="F55" s="11" t="s">
        <v>293</v>
      </c>
      <c r="G55" s="11" t="s">
        <v>97</v>
      </c>
      <c r="H55" s="11">
        <v>0</v>
      </c>
      <c r="I55" s="11">
        <v>0</v>
      </c>
    </row>
    <row r="56" spans="1:9" x14ac:dyDescent="0.2">
      <c r="A56" s="11" t="s">
        <v>221</v>
      </c>
      <c r="B56" s="8" t="s">
        <v>246</v>
      </c>
      <c r="C56" s="9">
        <v>42206</v>
      </c>
      <c r="D56" s="11">
        <v>5</v>
      </c>
      <c r="E56" s="11" t="s">
        <v>28</v>
      </c>
      <c r="F56" s="11" t="s">
        <v>293</v>
      </c>
      <c r="G56" s="11" t="s">
        <v>23</v>
      </c>
      <c r="H56" s="11">
        <v>0</v>
      </c>
      <c r="I56" s="11">
        <v>0</v>
      </c>
    </row>
    <row r="57" spans="1:9" x14ac:dyDescent="0.2">
      <c r="A57" s="11" t="s">
        <v>221</v>
      </c>
      <c r="B57" s="8" t="s">
        <v>246</v>
      </c>
      <c r="C57" s="9">
        <v>42206</v>
      </c>
      <c r="D57" s="11">
        <v>1</v>
      </c>
      <c r="E57" s="11" t="s">
        <v>182</v>
      </c>
      <c r="F57" s="11" t="s">
        <v>294</v>
      </c>
      <c r="G57" s="11" t="s">
        <v>35</v>
      </c>
      <c r="H57" s="11">
        <v>1</v>
      </c>
      <c r="I57" s="11">
        <v>1</v>
      </c>
    </row>
    <row r="58" spans="1:9" x14ac:dyDescent="0.2">
      <c r="A58" s="11" t="s">
        <v>221</v>
      </c>
      <c r="B58" s="8" t="s">
        <v>246</v>
      </c>
      <c r="C58" s="9">
        <v>42206</v>
      </c>
      <c r="D58" s="11">
        <v>1</v>
      </c>
      <c r="E58" s="11" t="s">
        <v>28</v>
      </c>
      <c r="F58" s="11" t="s">
        <v>294</v>
      </c>
      <c r="G58" s="11" t="s">
        <v>35</v>
      </c>
      <c r="H58" s="11">
        <v>1</v>
      </c>
      <c r="I58" s="11">
        <v>1</v>
      </c>
    </row>
    <row r="59" spans="1:9" x14ac:dyDescent="0.2">
      <c r="A59" s="11" t="s">
        <v>221</v>
      </c>
      <c r="B59" s="8" t="s">
        <v>246</v>
      </c>
      <c r="C59" s="9">
        <v>42207</v>
      </c>
      <c r="D59" s="11">
        <v>5</v>
      </c>
      <c r="E59" s="11" t="s">
        <v>192</v>
      </c>
      <c r="F59" s="11" t="s">
        <v>294</v>
      </c>
      <c r="G59" s="11" t="s">
        <v>35</v>
      </c>
      <c r="H59" s="11">
        <v>1</v>
      </c>
      <c r="I59" s="11">
        <v>1</v>
      </c>
    </row>
    <row r="60" spans="1:9" x14ac:dyDescent="0.2">
      <c r="A60" s="11" t="s">
        <v>221</v>
      </c>
      <c r="B60" s="8" t="s">
        <v>246</v>
      </c>
      <c r="C60" s="9">
        <v>42207</v>
      </c>
      <c r="D60" s="11">
        <v>5</v>
      </c>
      <c r="E60" s="11" t="s">
        <v>193</v>
      </c>
      <c r="F60" s="11" t="s">
        <v>294</v>
      </c>
      <c r="G60" s="11" t="s">
        <v>35</v>
      </c>
      <c r="H60" s="11">
        <v>1</v>
      </c>
      <c r="I60" s="11">
        <v>1</v>
      </c>
    </row>
    <row r="61" spans="1:9" x14ac:dyDescent="0.2">
      <c r="A61" s="11" t="s">
        <v>221</v>
      </c>
      <c r="B61" s="8" t="s">
        <v>246</v>
      </c>
      <c r="C61" s="9">
        <v>42216</v>
      </c>
      <c r="D61" s="11">
        <v>5</v>
      </c>
      <c r="E61" s="11" t="s">
        <v>289</v>
      </c>
      <c r="F61" s="11" t="s">
        <v>294</v>
      </c>
      <c r="G61" s="11" t="s">
        <v>35</v>
      </c>
      <c r="H61" s="11">
        <v>1</v>
      </c>
      <c r="I61" s="11">
        <v>1</v>
      </c>
    </row>
    <row r="62" spans="1:9" x14ac:dyDescent="0.2">
      <c r="A62" s="11" t="s">
        <v>221</v>
      </c>
      <c r="B62" s="8" t="s">
        <v>246</v>
      </c>
      <c r="C62" s="9">
        <v>42219</v>
      </c>
      <c r="D62" s="11">
        <v>5</v>
      </c>
      <c r="E62" s="11" t="s">
        <v>290</v>
      </c>
      <c r="F62" s="11" t="s">
        <v>294</v>
      </c>
      <c r="G62" s="11" t="s">
        <v>35</v>
      </c>
      <c r="H62" s="11">
        <v>1</v>
      </c>
      <c r="I62" s="11">
        <v>1</v>
      </c>
    </row>
    <row r="63" spans="1:9" x14ac:dyDescent="0.2">
      <c r="A63" s="11" t="s">
        <v>220</v>
      </c>
      <c r="B63" s="8" t="s">
        <v>251</v>
      </c>
      <c r="C63" s="9">
        <v>42207</v>
      </c>
      <c r="D63" s="11">
        <v>2</v>
      </c>
      <c r="E63" s="11" t="s">
        <v>182</v>
      </c>
      <c r="F63" s="11" t="s">
        <v>288</v>
      </c>
      <c r="G63" s="11" t="s">
        <v>23</v>
      </c>
      <c r="H63" s="11">
        <v>0</v>
      </c>
      <c r="I63" s="11">
        <v>0</v>
      </c>
    </row>
    <row r="64" spans="1:9" x14ac:dyDescent="0.2">
      <c r="A64" s="11" t="s">
        <v>220</v>
      </c>
      <c r="B64" s="8" t="s">
        <v>251</v>
      </c>
      <c r="C64" s="9">
        <v>42207</v>
      </c>
      <c r="D64" s="11">
        <v>2</v>
      </c>
      <c r="E64" s="11" t="s">
        <v>28</v>
      </c>
      <c r="F64" s="11" t="s">
        <v>288</v>
      </c>
      <c r="G64" s="11" t="s">
        <v>23</v>
      </c>
      <c r="H64" s="11">
        <v>0</v>
      </c>
      <c r="I64" s="11">
        <v>0</v>
      </c>
    </row>
    <row r="65" spans="1:9" x14ac:dyDescent="0.2">
      <c r="A65" s="11" t="s">
        <v>220</v>
      </c>
      <c r="B65" s="8" t="s">
        <v>251</v>
      </c>
      <c r="C65" s="9">
        <v>42220</v>
      </c>
      <c r="D65" s="11">
        <v>2</v>
      </c>
      <c r="E65" s="11" t="s">
        <v>289</v>
      </c>
      <c r="F65" s="11" t="s">
        <v>288</v>
      </c>
      <c r="G65" s="11" t="s">
        <v>23</v>
      </c>
      <c r="H65" s="11">
        <v>0</v>
      </c>
      <c r="I65" s="11">
        <v>0</v>
      </c>
    </row>
    <row r="66" spans="1:9" x14ac:dyDescent="0.2">
      <c r="A66" s="11" t="s">
        <v>220</v>
      </c>
      <c r="B66" s="8" t="s">
        <v>251</v>
      </c>
      <c r="C66" s="9">
        <v>42209</v>
      </c>
      <c r="D66" s="11">
        <v>3</v>
      </c>
      <c r="E66" s="11" t="s">
        <v>193</v>
      </c>
      <c r="F66" s="11" t="s">
        <v>288</v>
      </c>
      <c r="G66" s="11" t="s">
        <v>23</v>
      </c>
      <c r="H66" s="11">
        <v>0</v>
      </c>
      <c r="I66" s="11">
        <v>0</v>
      </c>
    </row>
    <row r="67" spans="1:9" x14ac:dyDescent="0.2">
      <c r="A67" s="11" t="s">
        <v>220</v>
      </c>
      <c r="B67" s="8" t="s">
        <v>251</v>
      </c>
      <c r="C67" s="9">
        <v>42220</v>
      </c>
      <c r="D67" s="11">
        <v>4</v>
      </c>
      <c r="E67" s="11" t="s">
        <v>290</v>
      </c>
      <c r="F67" s="11" t="s">
        <v>288</v>
      </c>
      <c r="G67" s="11" t="s">
        <v>28</v>
      </c>
      <c r="H67" s="11">
        <v>0</v>
      </c>
      <c r="I67" s="11">
        <v>0</v>
      </c>
    </row>
    <row r="68" spans="1:9" x14ac:dyDescent="0.2">
      <c r="A68" s="11" t="s">
        <v>220</v>
      </c>
      <c r="B68" s="8" t="s">
        <v>251</v>
      </c>
      <c r="C68" s="9">
        <v>42209</v>
      </c>
      <c r="D68" s="11">
        <v>5</v>
      </c>
      <c r="E68" s="11" t="s">
        <v>192</v>
      </c>
      <c r="F68" s="11" t="s">
        <v>288</v>
      </c>
      <c r="G68" s="11" t="s">
        <v>23</v>
      </c>
      <c r="H68" s="11">
        <v>0</v>
      </c>
      <c r="I68" s="11">
        <v>0</v>
      </c>
    </row>
    <row r="69" spans="1:9" x14ac:dyDescent="0.2">
      <c r="A69" s="11" t="s">
        <v>220</v>
      </c>
      <c r="B69" s="8" t="s">
        <v>251</v>
      </c>
      <c r="C69" s="9">
        <v>42209</v>
      </c>
      <c r="D69" s="11">
        <v>2</v>
      </c>
      <c r="E69" s="11" t="s">
        <v>193</v>
      </c>
      <c r="F69" s="11" t="s">
        <v>291</v>
      </c>
      <c r="G69" s="11" t="s">
        <v>23</v>
      </c>
      <c r="H69" s="11">
        <v>0</v>
      </c>
      <c r="I69" s="11">
        <v>0</v>
      </c>
    </row>
    <row r="70" spans="1:9" x14ac:dyDescent="0.2">
      <c r="A70" s="11" t="s">
        <v>220</v>
      </c>
      <c r="B70" s="8" t="s">
        <v>251</v>
      </c>
      <c r="C70" s="9">
        <v>42207</v>
      </c>
      <c r="D70" s="11">
        <v>3</v>
      </c>
      <c r="E70" s="11" t="s">
        <v>182</v>
      </c>
      <c r="F70" s="11" t="s">
        <v>291</v>
      </c>
      <c r="G70" s="11" t="s">
        <v>23</v>
      </c>
      <c r="H70" s="11">
        <v>0</v>
      </c>
      <c r="I70" s="11">
        <v>0</v>
      </c>
    </row>
    <row r="71" spans="1:9" x14ac:dyDescent="0.2">
      <c r="A71" s="11" t="s">
        <v>220</v>
      </c>
      <c r="B71" s="8" t="s">
        <v>251</v>
      </c>
      <c r="C71" s="9">
        <v>42207</v>
      </c>
      <c r="D71" s="11">
        <v>3</v>
      </c>
      <c r="E71" s="11" t="s">
        <v>28</v>
      </c>
      <c r="F71" s="11" t="s">
        <v>291</v>
      </c>
      <c r="G71" s="11" t="s">
        <v>23</v>
      </c>
      <c r="H71" s="11">
        <v>0</v>
      </c>
      <c r="I71" s="11">
        <v>0</v>
      </c>
    </row>
    <row r="72" spans="1:9" x14ac:dyDescent="0.2">
      <c r="A72" s="11" t="s">
        <v>220</v>
      </c>
      <c r="B72" s="8" t="s">
        <v>251</v>
      </c>
      <c r="C72" s="9">
        <v>42220</v>
      </c>
      <c r="D72" s="11">
        <v>3</v>
      </c>
      <c r="E72" s="11" t="s">
        <v>289</v>
      </c>
      <c r="F72" s="11" t="s">
        <v>291</v>
      </c>
      <c r="G72" s="11" t="s">
        <v>23</v>
      </c>
      <c r="H72" s="11">
        <v>0</v>
      </c>
      <c r="I72" s="11">
        <v>0</v>
      </c>
    </row>
    <row r="73" spans="1:9" x14ac:dyDescent="0.2">
      <c r="A73" s="11" t="s">
        <v>220</v>
      </c>
      <c r="B73" s="8" t="s">
        <v>251</v>
      </c>
      <c r="C73" s="9">
        <v>42220</v>
      </c>
      <c r="D73" s="11">
        <v>3</v>
      </c>
      <c r="E73" s="11" t="s">
        <v>290</v>
      </c>
      <c r="F73" s="11" t="s">
        <v>291</v>
      </c>
      <c r="G73" s="11" t="s">
        <v>23</v>
      </c>
      <c r="H73" s="11">
        <v>0</v>
      </c>
      <c r="I73" s="11">
        <v>0</v>
      </c>
    </row>
    <row r="74" spans="1:9" x14ac:dyDescent="0.2">
      <c r="A74" s="11" t="s">
        <v>220</v>
      </c>
      <c r="B74" s="8" t="s">
        <v>251</v>
      </c>
      <c r="C74" s="9">
        <v>42209</v>
      </c>
      <c r="D74" s="11">
        <v>4</v>
      </c>
      <c r="E74" s="11" t="s">
        <v>192</v>
      </c>
      <c r="F74" s="11" t="s">
        <v>291</v>
      </c>
      <c r="G74" s="11" t="s">
        <v>23</v>
      </c>
      <c r="H74" s="11">
        <v>0</v>
      </c>
      <c r="I74" s="11">
        <v>0</v>
      </c>
    </row>
    <row r="75" spans="1:9" x14ac:dyDescent="0.2">
      <c r="A75" s="11" t="s">
        <v>220</v>
      </c>
      <c r="B75" s="8" t="s">
        <v>251</v>
      </c>
      <c r="C75" s="9">
        <v>42209</v>
      </c>
      <c r="D75" s="11">
        <v>2</v>
      </c>
      <c r="E75" s="11" t="s">
        <v>192</v>
      </c>
      <c r="F75" s="11" t="s">
        <v>292</v>
      </c>
      <c r="G75" s="11" t="s">
        <v>23</v>
      </c>
      <c r="H75" s="11">
        <v>0</v>
      </c>
      <c r="I75" s="11">
        <v>0</v>
      </c>
    </row>
    <row r="76" spans="1:9" x14ac:dyDescent="0.2">
      <c r="A76" s="11" t="s">
        <v>220</v>
      </c>
      <c r="B76" s="8" t="s">
        <v>251</v>
      </c>
      <c r="C76" s="9">
        <v>42220</v>
      </c>
      <c r="D76" s="11">
        <v>2</v>
      </c>
      <c r="E76" s="11" t="s">
        <v>290</v>
      </c>
      <c r="F76" s="11" t="s">
        <v>292</v>
      </c>
      <c r="G76" s="11" t="s">
        <v>23</v>
      </c>
      <c r="H76" s="11">
        <v>0</v>
      </c>
      <c r="I76" s="11">
        <v>0</v>
      </c>
    </row>
    <row r="77" spans="1:9" x14ac:dyDescent="0.2">
      <c r="A77" s="11" t="s">
        <v>220</v>
      </c>
      <c r="B77" s="8" t="s">
        <v>251</v>
      </c>
      <c r="C77" s="9">
        <v>42209</v>
      </c>
      <c r="D77" s="11">
        <v>3</v>
      </c>
      <c r="E77" s="11" t="s">
        <v>192</v>
      </c>
      <c r="F77" s="11" t="s">
        <v>292</v>
      </c>
      <c r="G77" s="11" t="s">
        <v>23</v>
      </c>
      <c r="H77" s="11">
        <v>0</v>
      </c>
      <c r="I77" s="11">
        <v>0</v>
      </c>
    </row>
    <row r="78" spans="1:9" x14ac:dyDescent="0.2">
      <c r="A78" s="11" t="s">
        <v>220</v>
      </c>
      <c r="B78" s="8" t="s">
        <v>251</v>
      </c>
      <c r="C78" s="9">
        <v>42207</v>
      </c>
      <c r="D78" s="11">
        <v>4</v>
      </c>
      <c r="E78" s="11" t="s">
        <v>182</v>
      </c>
      <c r="F78" s="11" t="s">
        <v>292</v>
      </c>
      <c r="G78" s="11" t="s">
        <v>23</v>
      </c>
      <c r="H78" s="11">
        <v>0</v>
      </c>
      <c r="I78" s="11">
        <v>0</v>
      </c>
    </row>
    <row r="79" spans="1:9" x14ac:dyDescent="0.2">
      <c r="A79" s="11" t="s">
        <v>220</v>
      </c>
      <c r="B79" s="8" t="s">
        <v>251</v>
      </c>
      <c r="C79" s="9">
        <v>42207</v>
      </c>
      <c r="D79" s="11">
        <v>4</v>
      </c>
      <c r="E79" s="11" t="s">
        <v>28</v>
      </c>
      <c r="F79" s="11" t="s">
        <v>292</v>
      </c>
      <c r="G79" s="11" t="s">
        <v>23</v>
      </c>
      <c r="H79" s="11">
        <v>0</v>
      </c>
      <c r="I79" s="11">
        <v>0</v>
      </c>
    </row>
    <row r="80" spans="1:9" x14ac:dyDescent="0.2">
      <c r="A80" s="11" t="s">
        <v>220</v>
      </c>
      <c r="B80" s="8" t="s">
        <v>251</v>
      </c>
      <c r="C80" s="9">
        <v>42209</v>
      </c>
      <c r="D80" s="11">
        <v>4</v>
      </c>
      <c r="E80" s="11" t="s">
        <v>193</v>
      </c>
      <c r="F80" s="11" t="s">
        <v>292</v>
      </c>
    </row>
    <row r="81" spans="1:9" x14ac:dyDescent="0.2">
      <c r="A81" s="11" t="s">
        <v>220</v>
      </c>
      <c r="B81" s="8" t="s">
        <v>251</v>
      </c>
      <c r="C81" s="9">
        <v>42220</v>
      </c>
      <c r="D81" s="11">
        <v>4</v>
      </c>
      <c r="E81" s="11" t="s">
        <v>289</v>
      </c>
      <c r="F81" s="11" t="s">
        <v>292</v>
      </c>
      <c r="G81" s="11" t="s">
        <v>23</v>
      </c>
      <c r="H81" s="11">
        <v>0</v>
      </c>
      <c r="I81" s="11">
        <v>0</v>
      </c>
    </row>
    <row r="82" spans="1:9" x14ac:dyDescent="0.2">
      <c r="A82" s="11" t="s">
        <v>220</v>
      </c>
      <c r="B82" s="8" t="s">
        <v>251</v>
      </c>
      <c r="C82" s="9">
        <v>42207</v>
      </c>
      <c r="D82" s="11">
        <v>5</v>
      </c>
      <c r="E82" s="11" t="s">
        <v>182</v>
      </c>
      <c r="F82" s="11" t="s">
        <v>292</v>
      </c>
      <c r="G82" s="11" t="s">
        <v>28</v>
      </c>
      <c r="H82" s="11">
        <v>0</v>
      </c>
      <c r="I82" s="11">
        <v>0</v>
      </c>
    </row>
    <row r="83" spans="1:9" x14ac:dyDescent="0.2">
      <c r="A83" s="11" t="s">
        <v>220</v>
      </c>
      <c r="B83" s="8" t="s">
        <v>251</v>
      </c>
      <c r="C83" s="9">
        <v>42209</v>
      </c>
      <c r="D83" s="11">
        <v>1</v>
      </c>
      <c r="E83" s="11" t="s">
        <v>192</v>
      </c>
      <c r="F83" s="11" t="s">
        <v>293</v>
      </c>
      <c r="G83" s="11" t="s">
        <v>23</v>
      </c>
      <c r="H83" s="11">
        <v>0</v>
      </c>
      <c r="I83" s="11">
        <v>0</v>
      </c>
    </row>
    <row r="84" spans="1:9" x14ac:dyDescent="0.2">
      <c r="A84" s="11" t="s">
        <v>220</v>
      </c>
      <c r="B84" s="8" t="s">
        <v>251</v>
      </c>
      <c r="C84" s="9">
        <v>42209</v>
      </c>
      <c r="D84" s="11">
        <v>1</v>
      </c>
      <c r="E84" s="11" t="s">
        <v>193</v>
      </c>
      <c r="F84" s="11" t="s">
        <v>293</v>
      </c>
      <c r="G84" s="11" t="s">
        <v>23</v>
      </c>
      <c r="H84" s="11">
        <v>0</v>
      </c>
      <c r="I84" s="11">
        <v>0</v>
      </c>
    </row>
    <row r="85" spans="1:9" x14ac:dyDescent="0.2">
      <c r="A85" s="11" t="s">
        <v>220</v>
      </c>
      <c r="B85" s="8" t="s">
        <v>251</v>
      </c>
      <c r="C85" s="9">
        <v>42220</v>
      </c>
      <c r="D85" s="11">
        <v>1</v>
      </c>
      <c r="E85" s="11" t="s">
        <v>290</v>
      </c>
      <c r="F85" s="11" t="s">
        <v>293</v>
      </c>
      <c r="G85" s="11" t="s">
        <v>28</v>
      </c>
      <c r="H85" s="11">
        <v>0</v>
      </c>
      <c r="I85" s="11">
        <v>0</v>
      </c>
    </row>
    <row r="86" spans="1:9" x14ac:dyDescent="0.2">
      <c r="A86" s="11" t="s">
        <v>220</v>
      </c>
      <c r="B86" s="8" t="s">
        <v>251</v>
      </c>
      <c r="C86" s="9">
        <v>42207</v>
      </c>
      <c r="D86" s="11">
        <v>5</v>
      </c>
      <c r="E86" s="11" t="s">
        <v>28</v>
      </c>
      <c r="F86" s="11" t="s">
        <v>293</v>
      </c>
      <c r="G86" s="11" t="s">
        <v>23</v>
      </c>
      <c r="H86" s="11">
        <v>0</v>
      </c>
      <c r="I86" s="11">
        <v>0</v>
      </c>
    </row>
    <row r="87" spans="1:9" x14ac:dyDescent="0.2">
      <c r="A87" s="11" t="s">
        <v>220</v>
      </c>
      <c r="B87" s="8" t="s">
        <v>251</v>
      </c>
      <c r="C87" s="9">
        <v>42220</v>
      </c>
      <c r="D87" s="11">
        <v>5</v>
      </c>
      <c r="E87" s="11" t="s">
        <v>289</v>
      </c>
      <c r="F87" s="11" t="s">
        <v>293</v>
      </c>
      <c r="G87" s="11" t="s">
        <v>23</v>
      </c>
      <c r="H87" s="11">
        <v>0</v>
      </c>
      <c r="I87" s="11">
        <v>0</v>
      </c>
    </row>
    <row r="88" spans="1:9" x14ac:dyDescent="0.2">
      <c r="A88" s="11" t="s">
        <v>220</v>
      </c>
      <c r="B88" s="8" t="s">
        <v>251</v>
      </c>
      <c r="C88" s="9">
        <v>42207</v>
      </c>
      <c r="D88" s="11">
        <v>6</v>
      </c>
      <c r="E88" s="11" t="s">
        <v>182</v>
      </c>
      <c r="F88" s="11" t="s">
        <v>293</v>
      </c>
      <c r="G88" s="11" t="s">
        <v>23</v>
      </c>
      <c r="H88" s="11">
        <v>0</v>
      </c>
      <c r="I88" s="11">
        <v>0</v>
      </c>
    </row>
    <row r="89" spans="1:9" x14ac:dyDescent="0.2">
      <c r="A89" s="11" t="s">
        <v>220</v>
      </c>
      <c r="B89" s="8" t="s">
        <v>251</v>
      </c>
      <c r="C89" s="9">
        <v>42207</v>
      </c>
      <c r="D89" s="11">
        <v>1</v>
      </c>
      <c r="E89" s="11" t="s">
        <v>182</v>
      </c>
      <c r="F89" s="11" t="s">
        <v>294</v>
      </c>
      <c r="G89" s="11" t="s">
        <v>35</v>
      </c>
      <c r="H89" s="11">
        <v>1</v>
      </c>
      <c r="I89" s="11">
        <v>1</v>
      </c>
    </row>
    <row r="90" spans="1:9" x14ac:dyDescent="0.2">
      <c r="A90" s="11" t="s">
        <v>220</v>
      </c>
      <c r="B90" s="8" t="s">
        <v>251</v>
      </c>
      <c r="C90" s="9">
        <v>42207</v>
      </c>
      <c r="D90" s="11">
        <v>1</v>
      </c>
      <c r="E90" s="11" t="s">
        <v>28</v>
      </c>
      <c r="F90" s="11" t="s">
        <v>294</v>
      </c>
      <c r="G90" s="11" t="s">
        <v>35</v>
      </c>
      <c r="H90" s="11">
        <v>1</v>
      </c>
      <c r="I90" s="11">
        <v>1</v>
      </c>
    </row>
    <row r="91" spans="1:9" x14ac:dyDescent="0.2">
      <c r="A91" s="11" t="s">
        <v>220</v>
      </c>
      <c r="B91" s="8" t="s">
        <v>251</v>
      </c>
      <c r="C91" s="9">
        <v>42220</v>
      </c>
      <c r="D91" s="11">
        <v>1</v>
      </c>
      <c r="E91" s="11" t="s">
        <v>289</v>
      </c>
      <c r="F91" s="11" t="s">
        <v>294</v>
      </c>
      <c r="G91" s="11" t="s">
        <v>35</v>
      </c>
      <c r="H91" s="11">
        <v>1</v>
      </c>
      <c r="I91" s="11">
        <v>1</v>
      </c>
    </row>
    <row r="92" spans="1:9" x14ac:dyDescent="0.2">
      <c r="A92" s="11" t="s">
        <v>220</v>
      </c>
      <c r="B92" s="8" t="s">
        <v>251</v>
      </c>
      <c r="C92" s="9">
        <v>42209</v>
      </c>
      <c r="D92" s="11">
        <v>5</v>
      </c>
      <c r="E92" s="11" t="s">
        <v>193</v>
      </c>
      <c r="F92" s="11" t="s">
        <v>294</v>
      </c>
      <c r="G92" s="11" t="s">
        <v>35</v>
      </c>
      <c r="H92" s="11">
        <v>1</v>
      </c>
      <c r="I92" s="11">
        <v>1</v>
      </c>
    </row>
    <row r="93" spans="1:9" x14ac:dyDescent="0.2">
      <c r="A93" s="11" t="s">
        <v>220</v>
      </c>
      <c r="B93" s="8" t="s">
        <v>251</v>
      </c>
      <c r="C93" s="9">
        <v>42220</v>
      </c>
      <c r="D93" s="11">
        <v>5</v>
      </c>
      <c r="E93" s="11" t="s">
        <v>290</v>
      </c>
      <c r="F93" s="11" t="s">
        <v>294</v>
      </c>
      <c r="G93" s="11" t="s">
        <v>35</v>
      </c>
      <c r="H93" s="11">
        <v>0</v>
      </c>
      <c r="I93" s="11">
        <v>1</v>
      </c>
    </row>
    <row r="94" spans="1:9" x14ac:dyDescent="0.2">
      <c r="A94" s="11" t="s">
        <v>220</v>
      </c>
      <c r="B94" s="8" t="s">
        <v>251</v>
      </c>
      <c r="C94" s="9">
        <v>42209</v>
      </c>
      <c r="D94" s="11">
        <v>6</v>
      </c>
      <c r="E94" s="11" t="s">
        <v>192</v>
      </c>
      <c r="F94" s="11" t="s">
        <v>294</v>
      </c>
      <c r="G94" s="11" t="s">
        <v>35</v>
      </c>
      <c r="H94" s="11">
        <v>1</v>
      </c>
      <c r="I94" s="11">
        <v>1</v>
      </c>
    </row>
  </sheetData>
  <sortState ref="A2:I94">
    <sortCondition ref="B2:B9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5F4CA-F39B-440D-AE3A-2AB8434D8A2F}">
  <dimension ref="A1:I26"/>
  <sheetViews>
    <sheetView workbookViewId="0">
      <selection activeCell="B6" sqref="B6"/>
    </sheetView>
  </sheetViews>
  <sheetFormatPr baseColWidth="10" defaultColWidth="8.83203125" defaultRowHeight="15" x14ac:dyDescent="0.2"/>
  <sheetData>
    <row r="1" spans="1:9" s="17" customFormat="1" x14ac:dyDescent="0.2">
      <c r="A1" s="17" t="s">
        <v>211</v>
      </c>
      <c r="B1" s="17" t="s">
        <v>212</v>
      </c>
      <c r="C1" s="17" t="s">
        <v>265</v>
      </c>
      <c r="D1" s="17" t="s">
        <v>213</v>
      </c>
      <c r="F1" s="17" t="s">
        <v>214</v>
      </c>
      <c r="G1" s="17" t="s">
        <v>215</v>
      </c>
      <c r="H1" s="17" t="s">
        <v>216</v>
      </c>
      <c r="I1" s="17" t="s">
        <v>217</v>
      </c>
    </row>
    <row r="2" spans="1:9" x14ac:dyDescent="0.2">
      <c r="A2" t="s">
        <v>220</v>
      </c>
      <c r="B2" t="s">
        <v>142</v>
      </c>
      <c r="C2" t="s">
        <v>268</v>
      </c>
      <c r="D2" t="s">
        <v>294</v>
      </c>
      <c r="E2">
        <v>100</v>
      </c>
      <c r="F2">
        <v>1</v>
      </c>
      <c r="G2">
        <v>100</v>
      </c>
      <c r="H2">
        <v>6</v>
      </c>
      <c r="I2">
        <v>6</v>
      </c>
    </row>
    <row r="3" spans="1:9" x14ac:dyDescent="0.2">
      <c r="A3" t="s">
        <v>220</v>
      </c>
      <c r="B3" t="s">
        <v>142</v>
      </c>
      <c r="C3" t="s">
        <v>268</v>
      </c>
      <c r="D3" t="s">
        <v>288</v>
      </c>
      <c r="E3">
        <v>0</v>
      </c>
      <c r="F3">
        <v>0</v>
      </c>
      <c r="G3">
        <v>0</v>
      </c>
      <c r="H3">
        <v>6</v>
      </c>
      <c r="I3">
        <v>0</v>
      </c>
    </row>
    <row r="4" spans="1:9" x14ac:dyDescent="0.2">
      <c r="A4" t="s">
        <v>220</v>
      </c>
      <c r="B4" t="s">
        <v>142</v>
      </c>
      <c r="C4" t="s">
        <v>268</v>
      </c>
      <c r="D4" t="s">
        <v>291</v>
      </c>
      <c r="E4">
        <v>0</v>
      </c>
      <c r="F4">
        <v>0</v>
      </c>
      <c r="G4">
        <v>0</v>
      </c>
      <c r="H4">
        <v>5</v>
      </c>
      <c r="I4">
        <v>0</v>
      </c>
    </row>
    <row r="5" spans="1:9" x14ac:dyDescent="0.2">
      <c r="A5" t="s">
        <v>220</v>
      </c>
      <c r="B5" t="s">
        <v>142</v>
      </c>
      <c r="C5" t="s">
        <v>268</v>
      </c>
      <c r="D5" t="s">
        <v>292</v>
      </c>
      <c r="E5">
        <v>0</v>
      </c>
      <c r="F5">
        <v>0</v>
      </c>
      <c r="G5">
        <v>0</v>
      </c>
      <c r="H5">
        <v>7</v>
      </c>
      <c r="I5">
        <v>0</v>
      </c>
    </row>
    <row r="6" spans="1:9" x14ac:dyDescent="0.2">
      <c r="A6" t="s">
        <v>220</v>
      </c>
      <c r="B6" t="s">
        <v>142</v>
      </c>
      <c r="C6" t="s">
        <v>268</v>
      </c>
      <c r="D6" t="s">
        <v>293</v>
      </c>
      <c r="E6">
        <v>0</v>
      </c>
      <c r="F6">
        <v>0</v>
      </c>
      <c r="G6">
        <v>0</v>
      </c>
      <c r="H6">
        <v>6</v>
      </c>
      <c r="I6">
        <v>0</v>
      </c>
    </row>
    <row r="7" spans="1:9" x14ac:dyDescent="0.2">
      <c r="A7" t="s">
        <v>221</v>
      </c>
      <c r="D7" t="s">
        <v>294</v>
      </c>
      <c r="E7">
        <v>100</v>
      </c>
      <c r="F7">
        <v>1</v>
      </c>
      <c r="G7">
        <v>100</v>
      </c>
      <c r="H7">
        <v>12</v>
      </c>
      <c r="I7">
        <v>12</v>
      </c>
    </row>
    <row r="8" spans="1:9" x14ac:dyDescent="0.2">
      <c r="A8" t="s">
        <v>221</v>
      </c>
      <c r="D8" t="s">
        <v>288</v>
      </c>
      <c r="E8">
        <v>33.333329999999997</v>
      </c>
      <c r="F8">
        <v>0.66666666666666663</v>
      </c>
      <c r="G8">
        <v>66.666666666666657</v>
      </c>
      <c r="H8">
        <v>12</v>
      </c>
      <c r="I8">
        <v>8</v>
      </c>
    </row>
    <row r="9" spans="1:9" x14ac:dyDescent="0.2">
      <c r="A9" t="s">
        <v>221</v>
      </c>
      <c r="D9" t="s">
        <v>291</v>
      </c>
      <c r="E9">
        <v>0</v>
      </c>
      <c r="F9">
        <v>0.16666666666666666</v>
      </c>
      <c r="G9">
        <v>16.666666666666664</v>
      </c>
      <c r="H9">
        <v>12</v>
      </c>
      <c r="I9">
        <v>2</v>
      </c>
    </row>
    <row r="10" spans="1:9" x14ac:dyDescent="0.2">
      <c r="A10" t="s">
        <v>221</v>
      </c>
      <c r="D10" t="s">
        <v>292</v>
      </c>
      <c r="E10">
        <v>0</v>
      </c>
      <c r="F10">
        <v>0.16666666666666666</v>
      </c>
      <c r="G10">
        <v>16.666666666666664</v>
      </c>
      <c r="H10">
        <v>12</v>
      </c>
      <c r="I10">
        <v>2</v>
      </c>
    </row>
    <row r="11" spans="1:9" x14ac:dyDescent="0.2">
      <c r="A11" t="s">
        <v>221</v>
      </c>
      <c r="D11" t="s">
        <v>293</v>
      </c>
      <c r="E11">
        <v>0</v>
      </c>
      <c r="F11">
        <v>0.23076923076923078</v>
      </c>
      <c r="G11">
        <v>23.076923076923077</v>
      </c>
      <c r="H11">
        <v>13</v>
      </c>
      <c r="I11">
        <v>3</v>
      </c>
    </row>
    <row r="15" spans="1:9" x14ac:dyDescent="0.2">
      <c r="A15" t="s">
        <v>220</v>
      </c>
      <c r="B15" t="s">
        <v>297</v>
      </c>
      <c r="C15" t="s">
        <v>298</v>
      </c>
      <c r="D15" t="s">
        <v>299</v>
      </c>
      <c r="E15" t="s">
        <v>300</v>
      </c>
      <c r="F15" t="s">
        <v>301</v>
      </c>
    </row>
    <row r="16" spans="1:9" x14ac:dyDescent="0.2">
      <c r="A16" t="s">
        <v>214</v>
      </c>
      <c r="B16">
        <v>1</v>
      </c>
      <c r="C16">
        <v>0</v>
      </c>
      <c r="D16">
        <v>0</v>
      </c>
      <c r="E16">
        <v>0</v>
      </c>
      <c r="F16">
        <v>0</v>
      </c>
    </row>
    <row r="17" spans="1:6" x14ac:dyDescent="0.2">
      <c r="A17" t="s">
        <v>215</v>
      </c>
      <c r="B17">
        <v>100</v>
      </c>
      <c r="C17">
        <v>0</v>
      </c>
      <c r="D17">
        <v>0</v>
      </c>
      <c r="E17">
        <v>0</v>
      </c>
      <c r="F17">
        <v>0</v>
      </c>
    </row>
    <row r="18" spans="1:6" x14ac:dyDescent="0.2">
      <c r="A18" t="s">
        <v>216</v>
      </c>
      <c r="B18">
        <v>6</v>
      </c>
      <c r="C18">
        <v>6</v>
      </c>
      <c r="D18">
        <v>5</v>
      </c>
      <c r="E18">
        <v>7</v>
      </c>
      <c r="F18">
        <v>6</v>
      </c>
    </row>
    <row r="19" spans="1:6" x14ac:dyDescent="0.2">
      <c r="A19" t="s">
        <v>217</v>
      </c>
      <c r="B19">
        <v>6</v>
      </c>
      <c r="C19">
        <v>0</v>
      </c>
      <c r="D19">
        <v>0</v>
      </c>
      <c r="E19">
        <v>0</v>
      </c>
      <c r="F19">
        <v>0</v>
      </c>
    </row>
    <row r="22" spans="1:6" x14ac:dyDescent="0.2">
      <c r="A22" t="s">
        <v>221</v>
      </c>
      <c r="B22" t="s">
        <v>294</v>
      </c>
      <c r="C22" t="s">
        <v>288</v>
      </c>
      <c r="D22" t="s">
        <v>291</v>
      </c>
      <c r="E22" t="s">
        <v>292</v>
      </c>
      <c r="F22" t="s">
        <v>293</v>
      </c>
    </row>
    <row r="23" spans="1:6" x14ac:dyDescent="0.2">
      <c r="A23" t="s">
        <v>214</v>
      </c>
      <c r="B23">
        <v>1</v>
      </c>
      <c r="C23">
        <v>0.66666666666666696</v>
      </c>
      <c r="D23">
        <v>0.16666666666666666</v>
      </c>
      <c r="E23">
        <v>0.16666666666666666</v>
      </c>
      <c r="F23">
        <v>0.23076923076923078</v>
      </c>
    </row>
    <row r="24" spans="1:6" x14ac:dyDescent="0.2">
      <c r="A24" t="s">
        <v>215</v>
      </c>
      <c r="B24">
        <v>100</v>
      </c>
      <c r="C24">
        <v>66.666666666666657</v>
      </c>
      <c r="D24">
        <v>16.666666666666664</v>
      </c>
      <c r="E24">
        <v>16.666666666666664</v>
      </c>
      <c r="F24">
        <v>23.076923076923077</v>
      </c>
    </row>
    <row r="25" spans="1:6" x14ac:dyDescent="0.2">
      <c r="A25" t="s">
        <v>216</v>
      </c>
      <c r="B25">
        <v>12</v>
      </c>
      <c r="C25">
        <v>12</v>
      </c>
      <c r="D25">
        <v>12</v>
      </c>
      <c r="E25">
        <v>12</v>
      </c>
      <c r="F25">
        <v>13</v>
      </c>
    </row>
    <row r="26" spans="1:6" x14ac:dyDescent="0.2">
      <c r="A26" t="s">
        <v>217</v>
      </c>
      <c r="B26">
        <v>12</v>
      </c>
      <c r="C26">
        <v>8</v>
      </c>
      <c r="D26">
        <v>2</v>
      </c>
      <c r="E26">
        <v>2</v>
      </c>
      <c r="F26"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F536A-906B-404C-BE03-34D7C83B157B}">
  <dimension ref="A1:U77"/>
  <sheetViews>
    <sheetView workbookViewId="0">
      <selection activeCell="B2" sqref="B2"/>
    </sheetView>
  </sheetViews>
  <sheetFormatPr baseColWidth="10" defaultColWidth="11" defaultRowHeight="15" x14ac:dyDescent="0.2"/>
  <cols>
    <col min="7" max="7" width="17.83203125" customWidth="1"/>
    <col min="8" max="8" width="19.5" customWidth="1"/>
    <col min="9" max="9" width="8.6640625" customWidth="1"/>
    <col min="10" max="10" width="2.6640625" customWidth="1"/>
    <col min="11" max="11" width="4.6640625" customWidth="1"/>
    <col min="12" max="12" width="13.83203125" bestFit="1" customWidth="1"/>
    <col min="13" max="13" width="14.6640625" bestFit="1" customWidth="1"/>
    <col min="14" max="14" width="11.6640625" bestFit="1" customWidth="1"/>
    <col min="15" max="15" width="12.83203125" customWidth="1"/>
    <col min="16" max="16" width="14.1640625" customWidth="1"/>
    <col min="17" max="17" width="14.6640625" customWidth="1"/>
    <col min="18" max="18" width="12.33203125" customWidth="1"/>
  </cols>
  <sheetData>
    <row r="1" spans="1:21" s="1" customFormat="1" ht="16" x14ac:dyDescent="0.2">
      <c r="A1" s="1" t="s">
        <v>264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252</v>
      </c>
      <c r="H1" s="2" t="s">
        <v>253</v>
      </c>
      <c r="I1" s="1" t="s">
        <v>8</v>
      </c>
      <c r="J1" s="1" t="s">
        <v>9</v>
      </c>
      <c r="K1" s="1" t="s">
        <v>10</v>
      </c>
      <c r="L1" s="1" t="s">
        <v>254</v>
      </c>
      <c r="M1" s="1" t="s">
        <v>11</v>
      </c>
      <c r="N1" s="1" t="s">
        <v>12</v>
      </c>
      <c r="O1" s="1" t="s">
        <v>13</v>
      </c>
      <c r="P1" s="3" t="s">
        <v>14</v>
      </c>
      <c r="Q1" s="1" t="s">
        <v>15</v>
      </c>
      <c r="R1" s="1" t="s">
        <v>16</v>
      </c>
      <c r="S1" s="1" t="s">
        <v>17</v>
      </c>
      <c r="T1" s="3" t="s">
        <v>18</v>
      </c>
      <c r="U1" s="1" t="s">
        <v>19</v>
      </c>
    </row>
    <row r="2" spans="1:21" x14ac:dyDescent="0.2">
      <c r="A2" t="s">
        <v>220</v>
      </c>
      <c r="B2" s="4" t="s">
        <v>251</v>
      </c>
      <c r="C2" s="5">
        <v>42205</v>
      </c>
      <c r="D2" s="6">
        <v>0.64513888888888882</v>
      </c>
      <c r="E2" t="s">
        <v>255</v>
      </c>
      <c r="F2">
        <v>2</v>
      </c>
      <c r="G2">
        <v>50</v>
      </c>
      <c r="H2" t="s">
        <v>256</v>
      </c>
      <c r="I2" t="s">
        <v>182</v>
      </c>
      <c r="K2" t="s">
        <v>35</v>
      </c>
      <c r="L2">
        <v>1</v>
      </c>
      <c r="M2">
        <v>1</v>
      </c>
      <c r="N2" s="7">
        <v>0.2175</v>
      </c>
      <c r="O2" s="7">
        <v>0.2209837962962963</v>
      </c>
      <c r="P2" s="53">
        <f>O2-N2</f>
        <v>3.4837962962963043E-3</v>
      </c>
      <c r="Q2" s="7">
        <v>0.21756944444444445</v>
      </c>
      <c r="T2" s="7">
        <f>Q2-N2</f>
        <v>6.94444444444553E-5</v>
      </c>
    </row>
    <row r="3" spans="1:21" x14ac:dyDescent="0.2">
      <c r="A3" t="s">
        <v>220</v>
      </c>
      <c r="B3" s="4" t="s">
        <v>251</v>
      </c>
      <c r="C3" s="5">
        <v>42205</v>
      </c>
      <c r="D3" s="6">
        <v>0.65138888888888891</v>
      </c>
      <c r="E3" t="s">
        <v>255</v>
      </c>
      <c r="F3">
        <v>3</v>
      </c>
      <c r="G3">
        <v>45.6</v>
      </c>
      <c r="H3" t="s">
        <v>257</v>
      </c>
      <c r="I3" t="s">
        <v>182</v>
      </c>
      <c r="K3" t="s">
        <v>183</v>
      </c>
      <c r="L3">
        <v>0</v>
      </c>
      <c r="M3">
        <v>0</v>
      </c>
      <c r="N3" s="7">
        <v>0.58354166666666674</v>
      </c>
      <c r="O3" s="7">
        <v>0.58701388888888884</v>
      </c>
      <c r="P3" s="53">
        <f>O3-N3</f>
        <v>3.4722222222220989E-3</v>
      </c>
      <c r="U3" t="s">
        <v>258</v>
      </c>
    </row>
    <row r="4" spans="1:21" x14ac:dyDescent="0.2">
      <c r="A4" t="s">
        <v>220</v>
      </c>
      <c r="B4" s="4" t="s">
        <v>251</v>
      </c>
      <c r="C4" s="5">
        <v>42205</v>
      </c>
      <c r="E4" s="19" t="s">
        <v>158</v>
      </c>
      <c r="F4">
        <v>2</v>
      </c>
      <c r="G4">
        <v>41.5</v>
      </c>
      <c r="H4" t="s">
        <v>257</v>
      </c>
      <c r="I4" t="s">
        <v>28</v>
      </c>
      <c r="K4" t="s">
        <v>23</v>
      </c>
      <c r="L4">
        <v>0</v>
      </c>
      <c r="M4">
        <v>0</v>
      </c>
      <c r="N4" s="7">
        <v>9.8726851851851857E-3</v>
      </c>
      <c r="O4" s="7">
        <v>2.3842592592592596E-2</v>
      </c>
      <c r="P4" s="53">
        <f>O4-N4</f>
        <v>1.396990740740741E-2</v>
      </c>
    </row>
    <row r="5" spans="1:21" x14ac:dyDescent="0.2">
      <c r="A5" t="s">
        <v>220</v>
      </c>
      <c r="B5" s="4" t="s">
        <v>251</v>
      </c>
      <c r="C5" s="5">
        <v>42205</v>
      </c>
      <c r="E5" s="19" t="s">
        <v>158</v>
      </c>
      <c r="F5">
        <v>3</v>
      </c>
      <c r="G5">
        <v>42</v>
      </c>
      <c r="H5" t="s">
        <v>259</v>
      </c>
      <c r="I5" t="s">
        <v>28</v>
      </c>
      <c r="K5" t="s">
        <v>35</v>
      </c>
      <c r="L5">
        <v>1</v>
      </c>
      <c r="M5">
        <v>1</v>
      </c>
      <c r="N5" s="7">
        <v>0.25153935185185183</v>
      </c>
      <c r="O5" s="7">
        <v>0.26668981481481485</v>
      </c>
      <c r="P5" s="53">
        <f>O5-N5</f>
        <v>1.5150462962963018E-2</v>
      </c>
    </row>
    <row r="6" spans="1:21" x14ac:dyDescent="0.2">
      <c r="A6" t="s">
        <v>220</v>
      </c>
      <c r="B6" s="4" t="s">
        <v>251</v>
      </c>
      <c r="C6" s="5">
        <v>42205</v>
      </c>
      <c r="F6">
        <v>4</v>
      </c>
      <c r="G6">
        <v>42</v>
      </c>
      <c r="H6" t="s">
        <v>28</v>
      </c>
      <c r="I6" t="s">
        <v>28</v>
      </c>
      <c r="K6" t="s">
        <v>260</v>
      </c>
      <c r="L6">
        <v>0</v>
      </c>
      <c r="M6">
        <v>0</v>
      </c>
    </row>
    <row r="7" spans="1:21" x14ac:dyDescent="0.2">
      <c r="A7" t="s">
        <v>220</v>
      </c>
      <c r="B7" s="4" t="s">
        <v>251</v>
      </c>
      <c r="C7" s="5">
        <v>42205</v>
      </c>
      <c r="F7">
        <v>2</v>
      </c>
      <c r="G7">
        <v>41</v>
      </c>
      <c r="H7" t="s">
        <v>259</v>
      </c>
      <c r="I7" t="s">
        <v>192</v>
      </c>
    </row>
    <row r="8" spans="1:21" x14ac:dyDescent="0.2">
      <c r="A8" t="s">
        <v>220</v>
      </c>
      <c r="B8" s="4" t="s">
        <v>251</v>
      </c>
      <c r="C8" s="5">
        <v>42205</v>
      </c>
      <c r="F8">
        <v>3</v>
      </c>
      <c r="G8">
        <v>39</v>
      </c>
      <c r="H8" t="s">
        <v>28</v>
      </c>
      <c r="I8" t="s">
        <v>192</v>
      </c>
      <c r="K8" t="s">
        <v>23</v>
      </c>
      <c r="L8">
        <v>0</v>
      </c>
      <c r="M8">
        <v>0</v>
      </c>
    </row>
    <row r="9" spans="1:21" x14ac:dyDescent="0.2">
      <c r="A9" t="s">
        <v>220</v>
      </c>
      <c r="B9" s="4" t="s">
        <v>251</v>
      </c>
      <c r="C9" s="5">
        <v>42205</v>
      </c>
      <c r="F9">
        <v>4</v>
      </c>
      <c r="G9">
        <v>40.200000000000003</v>
      </c>
      <c r="H9" t="s">
        <v>256</v>
      </c>
      <c r="I9" t="s">
        <v>192</v>
      </c>
    </row>
    <row r="10" spans="1:21" x14ac:dyDescent="0.2">
      <c r="A10" t="s">
        <v>220</v>
      </c>
      <c r="B10" s="4" t="s">
        <v>251</v>
      </c>
      <c r="C10" s="5">
        <v>42205</v>
      </c>
      <c r="F10">
        <v>9</v>
      </c>
      <c r="G10">
        <v>41</v>
      </c>
      <c r="H10" t="s">
        <v>259</v>
      </c>
      <c r="I10" t="s">
        <v>192</v>
      </c>
      <c r="K10" t="s">
        <v>35</v>
      </c>
      <c r="L10">
        <v>1</v>
      </c>
      <c r="M10">
        <v>1</v>
      </c>
    </row>
    <row r="11" spans="1:21" x14ac:dyDescent="0.2">
      <c r="A11" t="s">
        <v>220</v>
      </c>
      <c r="B11" s="4" t="s">
        <v>251</v>
      </c>
      <c r="C11" s="5">
        <v>42205</v>
      </c>
      <c r="F11">
        <v>1</v>
      </c>
      <c r="G11">
        <v>44</v>
      </c>
      <c r="H11" t="s">
        <v>256</v>
      </c>
      <c r="I11" t="s">
        <v>193</v>
      </c>
      <c r="K11" t="s">
        <v>104</v>
      </c>
      <c r="L11">
        <v>1</v>
      </c>
      <c r="M11">
        <v>1</v>
      </c>
    </row>
    <row r="12" spans="1:21" x14ac:dyDescent="0.2">
      <c r="A12" t="s">
        <v>220</v>
      </c>
      <c r="B12" s="4" t="s">
        <v>251</v>
      </c>
      <c r="C12" s="5">
        <v>42205</v>
      </c>
      <c r="F12">
        <v>2</v>
      </c>
      <c r="G12">
        <v>45.9</v>
      </c>
      <c r="H12" t="s">
        <v>257</v>
      </c>
      <c r="I12" t="s">
        <v>193</v>
      </c>
      <c r="K12" t="s">
        <v>23</v>
      </c>
      <c r="L12">
        <v>0</v>
      </c>
      <c r="M12">
        <v>0</v>
      </c>
    </row>
    <row r="13" spans="1:21" x14ac:dyDescent="0.2">
      <c r="A13" t="s">
        <v>220</v>
      </c>
      <c r="B13" s="4" t="s">
        <v>251</v>
      </c>
      <c r="C13" s="5">
        <v>42205</v>
      </c>
      <c r="F13">
        <v>3</v>
      </c>
      <c r="G13">
        <v>43</v>
      </c>
      <c r="H13" t="s">
        <v>28</v>
      </c>
      <c r="I13" t="s">
        <v>193</v>
      </c>
      <c r="K13" t="s">
        <v>34</v>
      </c>
      <c r="L13">
        <v>0</v>
      </c>
      <c r="M13">
        <v>1</v>
      </c>
    </row>
    <row r="14" spans="1:21" x14ac:dyDescent="0.2">
      <c r="A14" t="s">
        <v>220</v>
      </c>
      <c r="B14" s="4" t="s">
        <v>251</v>
      </c>
      <c r="C14" s="5">
        <v>42205</v>
      </c>
      <c r="F14">
        <v>4</v>
      </c>
      <c r="G14" t="s">
        <v>261</v>
      </c>
      <c r="H14" t="s">
        <v>259</v>
      </c>
      <c r="I14" t="s">
        <v>193</v>
      </c>
    </row>
    <row r="15" spans="1:21" x14ac:dyDescent="0.2">
      <c r="A15" t="s">
        <v>220</v>
      </c>
      <c r="B15" s="4" t="s">
        <v>251</v>
      </c>
      <c r="C15" s="5">
        <v>42206</v>
      </c>
      <c r="F15">
        <v>4</v>
      </c>
      <c r="G15">
        <v>42.5</v>
      </c>
      <c r="H15" t="s">
        <v>28</v>
      </c>
      <c r="I15" t="s">
        <v>182</v>
      </c>
      <c r="K15" t="s">
        <v>23</v>
      </c>
      <c r="L15">
        <v>0</v>
      </c>
      <c r="M15">
        <v>0</v>
      </c>
    </row>
    <row r="16" spans="1:21" x14ac:dyDescent="0.2">
      <c r="A16" t="s">
        <v>220</v>
      </c>
      <c r="B16" s="4" t="s">
        <v>251</v>
      </c>
      <c r="C16" s="5">
        <v>42206</v>
      </c>
      <c r="F16">
        <v>5</v>
      </c>
      <c r="G16">
        <v>40.200000000000003</v>
      </c>
      <c r="H16" t="s">
        <v>256</v>
      </c>
      <c r="I16" t="s">
        <v>28</v>
      </c>
      <c r="K16" t="s">
        <v>104</v>
      </c>
      <c r="L16">
        <v>1</v>
      </c>
      <c r="M16">
        <v>1</v>
      </c>
    </row>
    <row r="17" spans="1:13" x14ac:dyDescent="0.2">
      <c r="A17" t="s">
        <v>220</v>
      </c>
      <c r="B17" s="4" t="s">
        <v>251</v>
      </c>
      <c r="C17" s="5">
        <v>42206</v>
      </c>
      <c r="F17">
        <v>6</v>
      </c>
      <c r="G17">
        <v>40</v>
      </c>
      <c r="H17" t="s">
        <v>259</v>
      </c>
      <c r="I17" t="s">
        <v>28</v>
      </c>
      <c r="K17" t="s">
        <v>35</v>
      </c>
      <c r="L17">
        <v>1</v>
      </c>
      <c r="M17">
        <v>1</v>
      </c>
    </row>
    <row r="18" spans="1:13" x14ac:dyDescent="0.2">
      <c r="A18" t="s">
        <v>220</v>
      </c>
      <c r="B18" s="4" t="s">
        <v>251</v>
      </c>
      <c r="C18" s="5">
        <v>42206</v>
      </c>
      <c r="F18">
        <v>7</v>
      </c>
      <c r="G18">
        <v>42</v>
      </c>
      <c r="H18" t="s">
        <v>257</v>
      </c>
      <c r="I18" t="s">
        <v>28</v>
      </c>
      <c r="K18" t="s">
        <v>28</v>
      </c>
      <c r="L18">
        <v>0</v>
      </c>
      <c r="M18">
        <v>0</v>
      </c>
    </row>
    <row r="19" spans="1:13" x14ac:dyDescent="0.2">
      <c r="A19" t="s">
        <v>220</v>
      </c>
      <c r="B19" s="4" t="s">
        <v>251</v>
      </c>
      <c r="C19" s="5">
        <v>42206</v>
      </c>
      <c r="F19">
        <v>5</v>
      </c>
      <c r="G19">
        <v>10.5</v>
      </c>
      <c r="H19" t="s">
        <v>259</v>
      </c>
      <c r="I19" t="s">
        <v>192</v>
      </c>
      <c r="K19" t="s">
        <v>35</v>
      </c>
      <c r="L19">
        <v>1</v>
      </c>
      <c r="M19">
        <v>1</v>
      </c>
    </row>
    <row r="20" spans="1:13" x14ac:dyDescent="0.2">
      <c r="A20" t="s">
        <v>220</v>
      </c>
      <c r="B20" s="4" t="s">
        <v>251</v>
      </c>
      <c r="C20" s="5">
        <v>42206</v>
      </c>
      <c r="F20">
        <v>6</v>
      </c>
      <c r="G20">
        <v>39.5</v>
      </c>
      <c r="H20" t="s">
        <v>28</v>
      </c>
      <c r="I20" t="s">
        <v>192</v>
      </c>
      <c r="K20" t="s">
        <v>183</v>
      </c>
      <c r="L20">
        <v>0</v>
      </c>
      <c r="M20">
        <v>0</v>
      </c>
    </row>
    <row r="21" spans="1:13" x14ac:dyDescent="0.2">
      <c r="A21" t="s">
        <v>220</v>
      </c>
      <c r="B21" s="4" t="s">
        <v>251</v>
      </c>
      <c r="C21" s="5">
        <v>42206</v>
      </c>
      <c r="F21">
        <v>5</v>
      </c>
      <c r="G21">
        <v>47</v>
      </c>
      <c r="H21" t="s">
        <v>257</v>
      </c>
      <c r="I21" t="s">
        <v>193</v>
      </c>
      <c r="K21" t="s">
        <v>23</v>
      </c>
      <c r="L21">
        <v>0</v>
      </c>
      <c r="M21">
        <v>0</v>
      </c>
    </row>
    <row r="22" spans="1:13" ht="16" customHeight="1" x14ac:dyDescent="0.2">
      <c r="A22" t="s">
        <v>220</v>
      </c>
      <c r="B22" s="4" t="s">
        <v>251</v>
      </c>
      <c r="C22" s="5">
        <v>42206</v>
      </c>
      <c r="F22">
        <v>6</v>
      </c>
      <c r="G22" t="s">
        <v>261</v>
      </c>
      <c r="H22" t="s">
        <v>259</v>
      </c>
      <c r="I22" t="s">
        <v>193</v>
      </c>
    </row>
    <row r="23" spans="1:13" x14ac:dyDescent="0.2">
      <c r="A23" t="s">
        <v>220</v>
      </c>
      <c r="B23" s="4" t="s">
        <v>251</v>
      </c>
      <c r="C23" s="5">
        <v>42209</v>
      </c>
      <c r="F23">
        <v>6</v>
      </c>
      <c r="G23">
        <v>43.5</v>
      </c>
      <c r="H23" t="s">
        <v>259</v>
      </c>
      <c r="I23" t="s">
        <v>182</v>
      </c>
      <c r="K23" t="s">
        <v>34</v>
      </c>
      <c r="L23">
        <v>0</v>
      </c>
      <c r="M23">
        <v>0</v>
      </c>
    </row>
    <row r="24" spans="1:13" x14ac:dyDescent="0.2">
      <c r="A24" t="s">
        <v>220</v>
      </c>
      <c r="B24" s="4" t="s">
        <v>251</v>
      </c>
      <c r="C24" s="5">
        <v>42209</v>
      </c>
      <c r="F24">
        <v>1</v>
      </c>
      <c r="G24">
        <v>42</v>
      </c>
      <c r="H24" t="s">
        <v>256</v>
      </c>
      <c r="I24" t="s">
        <v>28</v>
      </c>
      <c r="K24" t="s">
        <v>35</v>
      </c>
      <c r="L24">
        <v>1</v>
      </c>
      <c r="M24">
        <v>1</v>
      </c>
    </row>
    <row r="25" spans="1:13" x14ac:dyDescent="0.2">
      <c r="A25" t="s">
        <v>220</v>
      </c>
      <c r="B25" s="4" t="s">
        <v>251</v>
      </c>
      <c r="C25" s="5">
        <v>42209</v>
      </c>
      <c r="F25">
        <v>8</v>
      </c>
      <c r="G25">
        <v>40.5</v>
      </c>
      <c r="H25" t="s">
        <v>28</v>
      </c>
      <c r="I25" t="s">
        <v>28</v>
      </c>
      <c r="K25" t="s">
        <v>262</v>
      </c>
      <c r="L25">
        <v>0</v>
      </c>
      <c r="M25">
        <v>0</v>
      </c>
    </row>
    <row r="26" spans="1:13" x14ac:dyDescent="0.2">
      <c r="A26" t="s">
        <v>220</v>
      </c>
      <c r="B26" s="4" t="s">
        <v>251</v>
      </c>
      <c r="C26" s="5">
        <v>42209</v>
      </c>
      <c r="F26">
        <v>1</v>
      </c>
      <c r="G26">
        <v>40.5</v>
      </c>
      <c r="H26" t="s">
        <v>257</v>
      </c>
      <c r="I26" t="s">
        <v>192</v>
      </c>
      <c r="K26" t="s">
        <v>23</v>
      </c>
      <c r="L26">
        <v>0</v>
      </c>
      <c r="M26">
        <v>0</v>
      </c>
    </row>
    <row r="27" spans="1:13" x14ac:dyDescent="0.2">
      <c r="A27" t="s">
        <v>220</v>
      </c>
      <c r="B27" s="4" t="s">
        <v>251</v>
      </c>
      <c r="C27" s="5">
        <v>42209</v>
      </c>
      <c r="F27">
        <v>7</v>
      </c>
      <c r="G27">
        <v>41</v>
      </c>
      <c r="H27" t="s">
        <v>257</v>
      </c>
      <c r="I27" t="s">
        <v>192</v>
      </c>
      <c r="K27" t="s">
        <v>23</v>
      </c>
      <c r="L27">
        <v>0</v>
      </c>
      <c r="M27">
        <v>0</v>
      </c>
    </row>
    <row r="28" spans="1:13" x14ac:dyDescent="0.2">
      <c r="A28" t="s">
        <v>220</v>
      </c>
      <c r="B28" s="4" t="s">
        <v>251</v>
      </c>
      <c r="C28" s="5">
        <v>42209</v>
      </c>
      <c r="F28">
        <v>8</v>
      </c>
      <c r="G28">
        <v>40</v>
      </c>
      <c r="H28" t="s">
        <v>256</v>
      </c>
      <c r="I28" t="s">
        <v>192</v>
      </c>
      <c r="K28" t="s">
        <v>23</v>
      </c>
      <c r="L28">
        <v>0</v>
      </c>
      <c r="M28">
        <v>0</v>
      </c>
    </row>
    <row r="29" spans="1:13" x14ac:dyDescent="0.2">
      <c r="A29" t="s">
        <v>220</v>
      </c>
      <c r="B29" s="4" t="s">
        <v>251</v>
      </c>
      <c r="C29" s="5">
        <v>42209</v>
      </c>
      <c r="F29">
        <v>7</v>
      </c>
      <c r="G29">
        <v>47</v>
      </c>
      <c r="H29" t="s">
        <v>28</v>
      </c>
      <c r="I29" t="s">
        <v>193</v>
      </c>
      <c r="K29" t="s">
        <v>35</v>
      </c>
      <c r="L29">
        <v>1</v>
      </c>
      <c r="M29">
        <v>1</v>
      </c>
    </row>
    <row r="30" spans="1:13" x14ac:dyDescent="0.2">
      <c r="A30" t="s">
        <v>220</v>
      </c>
      <c r="B30" s="4" t="s">
        <v>251</v>
      </c>
      <c r="C30" s="5">
        <v>42209</v>
      </c>
      <c r="F30">
        <v>8</v>
      </c>
      <c r="G30">
        <v>44</v>
      </c>
      <c r="H30" t="s">
        <v>256</v>
      </c>
      <c r="I30" t="s">
        <v>193</v>
      </c>
      <c r="K30" t="s">
        <v>23</v>
      </c>
      <c r="L30">
        <v>0</v>
      </c>
      <c r="M30">
        <v>0</v>
      </c>
    </row>
    <row r="31" spans="1:13" x14ac:dyDescent="0.2">
      <c r="A31" t="s">
        <v>221</v>
      </c>
      <c r="B31" s="4" t="s">
        <v>249</v>
      </c>
      <c r="C31" s="5">
        <v>42199</v>
      </c>
      <c r="F31">
        <v>1</v>
      </c>
      <c r="G31">
        <v>32.5</v>
      </c>
      <c r="H31" t="s">
        <v>28</v>
      </c>
      <c r="I31" t="s">
        <v>182</v>
      </c>
      <c r="K31" t="s">
        <v>23</v>
      </c>
      <c r="L31">
        <v>0</v>
      </c>
      <c r="M31">
        <v>0</v>
      </c>
    </row>
    <row r="32" spans="1:13" x14ac:dyDescent="0.2">
      <c r="A32" t="s">
        <v>221</v>
      </c>
      <c r="B32" s="4" t="s">
        <v>249</v>
      </c>
      <c r="C32" s="5">
        <v>42199</v>
      </c>
      <c r="F32">
        <v>4</v>
      </c>
      <c r="G32">
        <v>32.5</v>
      </c>
      <c r="H32" t="s">
        <v>28</v>
      </c>
      <c r="I32" t="s">
        <v>182</v>
      </c>
      <c r="K32" t="s">
        <v>35</v>
      </c>
      <c r="L32">
        <v>1</v>
      </c>
      <c r="M32">
        <v>1</v>
      </c>
    </row>
    <row r="33" spans="1:13" x14ac:dyDescent="0.2">
      <c r="A33" t="s">
        <v>221</v>
      </c>
      <c r="B33" s="4" t="s">
        <v>249</v>
      </c>
      <c r="C33" s="5">
        <v>42199</v>
      </c>
      <c r="F33">
        <v>5</v>
      </c>
      <c r="G33">
        <v>37</v>
      </c>
      <c r="H33" t="s">
        <v>257</v>
      </c>
      <c r="I33" t="s">
        <v>182</v>
      </c>
      <c r="K33" t="s">
        <v>263</v>
      </c>
      <c r="L33">
        <v>0</v>
      </c>
      <c r="M33">
        <v>1</v>
      </c>
    </row>
    <row r="34" spans="1:13" x14ac:dyDescent="0.2">
      <c r="A34" t="s">
        <v>221</v>
      </c>
      <c r="B34" s="4" t="s">
        <v>249</v>
      </c>
      <c r="C34" s="5">
        <v>42199</v>
      </c>
      <c r="F34">
        <v>1</v>
      </c>
      <c r="G34">
        <v>45</v>
      </c>
      <c r="H34" t="s">
        <v>256</v>
      </c>
      <c r="I34" t="s">
        <v>28</v>
      </c>
      <c r="K34" t="s">
        <v>23</v>
      </c>
      <c r="L34">
        <v>0</v>
      </c>
      <c r="M34">
        <v>0</v>
      </c>
    </row>
    <row r="35" spans="1:13" x14ac:dyDescent="0.2">
      <c r="A35" t="s">
        <v>221</v>
      </c>
      <c r="B35" s="4" t="s">
        <v>249</v>
      </c>
      <c r="C35" s="5">
        <v>42199</v>
      </c>
      <c r="F35">
        <v>2</v>
      </c>
      <c r="G35">
        <v>45</v>
      </c>
      <c r="H35" t="s">
        <v>259</v>
      </c>
      <c r="I35" t="s">
        <v>28</v>
      </c>
      <c r="K35" t="s">
        <v>23</v>
      </c>
      <c r="L35">
        <v>0</v>
      </c>
      <c r="M35">
        <v>0</v>
      </c>
    </row>
    <row r="36" spans="1:13" x14ac:dyDescent="0.2">
      <c r="A36" t="s">
        <v>221</v>
      </c>
      <c r="B36" s="4" t="s">
        <v>249</v>
      </c>
      <c r="C36" s="5">
        <v>42199</v>
      </c>
      <c r="F36">
        <v>4</v>
      </c>
      <c r="G36">
        <v>45</v>
      </c>
      <c r="H36" t="s">
        <v>259</v>
      </c>
      <c r="I36" t="s">
        <v>28</v>
      </c>
      <c r="K36" t="s">
        <v>104</v>
      </c>
      <c r="L36">
        <v>1</v>
      </c>
      <c r="M36">
        <v>1</v>
      </c>
    </row>
    <row r="37" spans="1:13" x14ac:dyDescent="0.2">
      <c r="A37" t="s">
        <v>221</v>
      </c>
      <c r="B37" s="4" t="s">
        <v>249</v>
      </c>
      <c r="C37" s="5">
        <v>42199</v>
      </c>
      <c r="F37">
        <v>6</v>
      </c>
      <c r="G37" t="s">
        <v>261</v>
      </c>
      <c r="H37" t="s">
        <v>259</v>
      </c>
      <c r="I37" t="s">
        <v>28</v>
      </c>
      <c r="K37" t="s">
        <v>261</v>
      </c>
      <c r="M37" t="s">
        <v>261</v>
      </c>
    </row>
    <row r="38" spans="1:13" x14ac:dyDescent="0.2">
      <c r="A38" t="s">
        <v>221</v>
      </c>
      <c r="B38" s="4" t="s">
        <v>249</v>
      </c>
      <c r="C38" s="5">
        <v>42201</v>
      </c>
      <c r="F38">
        <v>1</v>
      </c>
      <c r="G38">
        <v>41</v>
      </c>
      <c r="H38" t="s">
        <v>28</v>
      </c>
      <c r="I38" t="s">
        <v>192</v>
      </c>
      <c r="K38" t="s">
        <v>23</v>
      </c>
      <c r="L38">
        <v>0</v>
      </c>
      <c r="M38">
        <v>0</v>
      </c>
    </row>
    <row r="39" spans="1:13" x14ac:dyDescent="0.2">
      <c r="A39" t="s">
        <v>221</v>
      </c>
      <c r="B39" s="4" t="s">
        <v>249</v>
      </c>
      <c r="C39" s="5">
        <v>42201</v>
      </c>
      <c r="F39">
        <v>4</v>
      </c>
      <c r="G39">
        <v>38</v>
      </c>
      <c r="H39" t="s">
        <v>28</v>
      </c>
      <c r="I39" t="s">
        <v>192</v>
      </c>
      <c r="K39" t="s">
        <v>35</v>
      </c>
      <c r="L39">
        <v>1</v>
      </c>
      <c r="M39">
        <v>1</v>
      </c>
    </row>
    <row r="40" spans="1:13" x14ac:dyDescent="0.2">
      <c r="A40" t="s">
        <v>221</v>
      </c>
      <c r="B40" s="4" t="s">
        <v>249</v>
      </c>
      <c r="C40" s="5">
        <v>42201</v>
      </c>
      <c r="F40">
        <v>6</v>
      </c>
      <c r="G40">
        <v>42.3</v>
      </c>
      <c r="H40" t="s">
        <v>28</v>
      </c>
      <c r="I40" t="s">
        <v>192</v>
      </c>
      <c r="K40" t="s">
        <v>35</v>
      </c>
      <c r="L40">
        <v>1</v>
      </c>
      <c r="M40">
        <v>1</v>
      </c>
    </row>
    <row r="41" spans="1:13" x14ac:dyDescent="0.2">
      <c r="A41" t="s">
        <v>221</v>
      </c>
      <c r="B41" s="4" t="s">
        <v>249</v>
      </c>
      <c r="C41" s="5">
        <v>42201</v>
      </c>
      <c r="F41">
        <v>8</v>
      </c>
      <c r="G41">
        <v>42</v>
      </c>
      <c r="H41" t="s">
        <v>257</v>
      </c>
      <c r="I41" t="s">
        <v>192</v>
      </c>
      <c r="K41" t="s">
        <v>23</v>
      </c>
      <c r="L41">
        <v>0</v>
      </c>
      <c r="M41">
        <v>0</v>
      </c>
    </row>
    <row r="42" spans="1:13" x14ac:dyDescent="0.2">
      <c r="A42" t="s">
        <v>221</v>
      </c>
      <c r="B42" s="4" t="s">
        <v>249</v>
      </c>
      <c r="C42" s="5">
        <v>42201</v>
      </c>
      <c r="F42">
        <v>10</v>
      </c>
      <c r="G42">
        <v>41.5</v>
      </c>
      <c r="H42" t="s">
        <v>257</v>
      </c>
      <c r="I42" t="s">
        <v>192</v>
      </c>
      <c r="K42" t="s">
        <v>23</v>
      </c>
      <c r="L42">
        <v>0</v>
      </c>
      <c r="M42">
        <v>0</v>
      </c>
    </row>
    <row r="43" spans="1:13" x14ac:dyDescent="0.2">
      <c r="A43" t="s">
        <v>221</v>
      </c>
      <c r="B43" s="4" t="s">
        <v>249</v>
      </c>
      <c r="C43" s="5">
        <v>42201</v>
      </c>
      <c r="F43">
        <v>12</v>
      </c>
      <c r="G43">
        <v>43</v>
      </c>
      <c r="H43" t="s">
        <v>257</v>
      </c>
      <c r="I43" t="s">
        <v>192</v>
      </c>
      <c r="K43" t="s">
        <v>23</v>
      </c>
      <c r="L43">
        <v>0</v>
      </c>
      <c r="M43">
        <v>0</v>
      </c>
    </row>
    <row r="44" spans="1:13" x14ac:dyDescent="0.2">
      <c r="A44" t="s">
        <v>221</v>
      </c>
      <c r="B44" s="4" t="s">
        <v>249</v>
      </c>
      <c r="C44" s="5">
        <v>42219</v>
      </c>
      <c r="F44">
        <v>1</v>
      </c>
      <c r="G44">
        <v>54</v>
      </c>
      <c r="H44" t="s">
        <v>28</v>
      </c>
      <c r="I44" t="s">
        <v>193</v>
      </c>
      <c r="K44" t="s">
        <v>35</v>
      </c>
      <c r="L44">
        <v>1</v>
      </c>
      <c r="M44">
        <v>1</v>
      </c>
    </row>
    <row r="45" spans="1:13" x14ac:dyDescent="0.2">
      <c r="A45" t="s">
        <v>221</v>
      </c>
      <c r="B45" s="4" t="s">
        <v>249</v>
      </c>
      <c r="C45" s="5">
        <v>42219</v>
      </c>
      <c r="F45">
        <v>2</v>
      </c>
      <c r="G45">
        <v>53.6</v>
      </c>
      <c r="H45" t="s">
        <v>259</v>
      </c>
      <c r="I45" t="s">
        <v>193</v>
      </c>
      <c r="K45" t="s">
        <v>104</v>
      </c>
      <c r="L45">
        <v>1</v>
      </c>
      <c r="M45">
        <v>1</v>
      </c>
    </row>
    <row r="46" spans="1:13" x14ac:dyDescent="0.2">
      <c r="A46" t="s">
        <v>221</v>
      </c>
      <c r="B46" s="4" t="s">
        <v>249</v>
      </c>
      <c r="C46" s="5">
        <v>42219</v>
      </c>
      <c r="F46">
        <v>3</v>
      </c>
      <c r="G46">
        <v>54</v>
      </c>
      <c r="H46" t="s">
        <v>28</v>
      </c>
      <c r="I46" t="s">
        <v>193</v>
      </c>
      <c r="K46" t="s">
        <v>23</v>
      </c>
      <c r="L46">
        <v>0</v>
      </c>
      <c r="M46">
        <v>0</v>
      </c>
    </row>
    <row r="47" spans="1:13" x14ac:dyDescent="0.2">
      <c r="A47" t="s">
        <v>221</v>
      </c>
      <c r="B47" s="4" t="s">
        <v>249</v>
      </c>
      <c r="C47" s="5">
        <v>42219</v>
      </c>
      <c r="F47">
        <v>4</v>
      </c>
      <c r="G47">
        <v>55</v>
      </c>
      <c r="H47" t="s">
        <v>256</v>
      </c>
      <c r="I47" t="s">
        <v>193</v>
      </c>
      <c r="K47" t="s">
        <v>23</v>
      </c>
      <c r="L47">
        <v>0</v>
      </c>
      <c r="M47">
        <v>0</v>
      </c>
    </row>
    <row r="48" spans="1:13" x14ac:dyDescent="0.2">
      <c r="A48" t="s">
        <v>221</v>
      </c>
      <c r="B48" s="4" t="s">
        <v>249</v>
      </c>
      <c r="C48" s="5">
        <v>42219</v>
      </c>
      <c r="F48">
        <v>5</v>
      </c>
      <c r="G48">
        <v>55</v>
      </c>
      <c r="H48" t="s">
        <v>257</v>
      </c>
      <c r="I48" t="s">
        <v>193</v>
      </c>
      <c r="K48" t="s">
        <v>23</v>
      </c>
      <c r="L48">
        <v>0</v>
      </c>
      <c r="M48">
        <v>0</v>
      </c>
    </row>
    <row r="49" spans="1:13" x14ac:dyDescent="0.2">
      <c r="A49" t="s">
        <v>221</v>
      </c>
      <c r="B49" s="4" t="s">
        <v>249</v>
      </c>
      <c r="C49" s="5">
        <v>42219</v>
      </c>
      <c r="F49">
        <v>6</v>
      </c>
      <c r="G49">
        <v>56.5</v>
      </c>
      <c r="H49" t="s">
        <v>259</v>
      </c>
      <c r="I49" t="s">
        <v>193</v>
      </c>
      <c r="K49" t="s">
        <v>23</v>
      </c>
      <c r="L49">
        <v>0</v>
      </c>
      <c r="M49">
        <v>0</v>
      </c>
    </row>
    <row r="50" spans="1:13" x14ac:dyDescent="0.2">
      <c r="A50" t="s">
        <v>221</v>
      </c>
      <c r="B50" s="4" t="s">
        <v>249</v>
      </c>
      <c r="C50" s="5">
        <v>42219</v>
      </c>
      <c r="F50">
        <v>7</v>
      </c>
      <c r="G50">
        <v>56</v>
      </c>
      <c r="H50" t="s">
        <v>257</v>
      </c>
      <c r="I50" t="s">
        <v>193</v>
      </c>
      <c r="K50" t="s">
        <v>23</v>
      </c>
      <c r="L50">
        <v>0</v>
      </c>
      <c r="M50">
        <v>0</v>
      </c>
    </row>
    <row r="51" spans="1:13" x14ac:dyDescent="0.2">
      <c r="A51" t="s">
        <v>221</v>
      </c>
      <c r="B51" s="4" t="s">
        <v>249</v>
      </c>
      <c r="C51" s="5">
        <v>42219</v>
      </c>
      <c r="F51">
        <v>8</v>
      </c>
      <c r="G51">
        <v>57.2</v>
      </c>
      <c r="H51" t="s">
        <v>256</v>
      </c>
      <c r="I51" t="s">
        <v>193</v>
      </c>
      <c r="K51" t="s">
        <v>23</v>
      </c>
      <c r="L51">
        <v>0</v>
      </c>
      <c r="M51">
        <v>0</v>
      </c>
    </row>
    <row r="52" spans="1:13" x14ac:dyDescent="0.2">
      <c r="A52" t="s">
        <v>221</v>
      </c>
      <c r="B52" s="4" t="s">
        <v>246</v>
      </c>
      <c r="C52" s="5">
        <v>42219</v>
      </c>
      <c r="F52">
        <v>1</v>
      </c>
      <c r="G52">
        <v>57.5</v>
      </c>
      <c r="H52" t="s">
        <v>256</v>
      </c>
      <c r="I52" t="s">
        <v>182</v>
      </c>
      <c r="K52" t="s">
        <v>23</v>
      </c>
      <c r="L52">
        <v>0</v>
      </c>
      <c r="M52">
        <v>0</v>
      </c>
    </row>
    <row r="53" spans="1:13" x14ac:dyDescent="0.2">
      <c r="A53" t="s">
        <v>221</v>
      </c>
      <c r="B53" s="4" t="s">
        <v>246</v>
      </c>
      <c r="C53" s="5">
        <v>42219</v>
      </c>
      <c r="F53">
        <v>2</v>
      </c>
      <c r="G53">
        <v>69</v>
      </c>
      <c r="H53" t="s">
        <v>256</v>
      </c>
      <c r="I53" t="s">
        <v>182</v>
      </c>
      <c r="K53" t="s">
        <v>35</v>
      </c>
      <c r="L53">
        <v>1</v>
      </c>
      <c r="M53">
        <v>1</v>
      </c>
    </row>
    <row r="54" spans="1:13" x14ac:dyDescent="0.2">
      <c r="A54" t="s">
        <v>221</v>
      </c>
      <c r="B54" s="4" t="s">
        <v>246</v>
      </c>
      <c r="C54" s="5">
        <v>42219</v>
      </c>
      <c r="F54">
        <v>3</v>
      </c>
      <c r="G54">
        <v>53</v>
      </c>
      <c r="H54" t="s">
        <v>28</v>
      </c>
      <c r="I54" t="s">
        <v>182</v>
      </c>
      <c r="K54" t="s">
        <v>35</v>
      </c>
      <c r="L54">
        <v>1</v>
      </c>
      <c r="M54">
        <v>1</v>
      </c>
    </row>
    <row r="55" spans="1:13" x14ac:dyDescent="0.2">
      <c r="A55" t="s">
        <v>221</v>
      </c>
      <c r="B55" s="4" t="s">
        <v>246</v>
      </c>
      <c r="C55" s="5">
        <v>42219</v>
      </c>
      <c r="F55">
        <v>4</v>
      </c>
      <c r="G55">
        <v>57</v>
      </c>
      <c r="H55" t="s">
        <v>257</v>
      </c>
      <c r="I55" t="s">
        <v>182</v>
      </c>
      <c r="K55" t="s">
        <v>23</v>
      </c>
      <c r="L55">
        <v>0</v>
      </c>
      <c r="M55">
        <v>0</v>
      </c>
    </row>
    <row r="56" spans="1:13" x14ac:dyDescent="0.2">
      <c r="A56" t="s">
        <v>221</v>
      </c>
      <c r="B56" s="4" t="s">
        <v>246</v>
      </c>
      <c r="C56" s="5">
        <v>42219</v>
      </c>
      <c r="F56">
        <v>5</v>
      </c>
      <c r="G56">
        <v>55</v>
      </c>
      <c r="H56" t="s">
        <v>259</v>
      </c>
      <c r="I56" t="s">
        <v>182</v>
      </c>
      <c r="K56" t="s">
        <v>35</v>
      </c>
      <c r="L56">
        <v>1</v>
      </c>
      <c r="M56">
        <v>1</v>
      </c>
    </row>
    <row r="57" spans="1:13" x14ac:dyDescent="0.2">
      <c r="A57" t="s">
        <v>221</v>
      </c>
      <c r="B57" s="4" t="s">
        <v>246</v>
      </c>
      <c r="C57" s="5">
        <v>42219</v>
      </c>
      <c r="F57">
        <v>6</v>
      </c>
      <c r="G57">
        <v>56</v>
      </c>
      <c r="H57" t="s">
        <v>256</v>
      </c>
      <c r="I57" t="s">
        <v>182</v>
      </c>
      <c r="K57" t="s">
        <v>34</v>
      </c>
      <c r="L57">
        <v>0</v>
      </c>
      <c r="M57">
        <v>0.5</v>
      </c>
    </row>
    <row r="58" spans="1:13" x14ac:dyDescent="0.2">
      <c r="A58" t="s">
        <v>221</v>
      </c>
      <c r="B58" s="4" t="s">
        <v>246</v>
      </c>
      <c r="C58" s="5">
        <v>42219</v>
      </c>
      <c r="F58">
        <v>7</v>
      </c>
      <c r="G58">
        <v>57</v>
      </c>
      <c r="H58" t="s">
        <v>257</v>
      </c>
      <c r="I58" t="s">
        <v>182</v>
      </c>
      <c r="K58" t="s">
        <v>23</v>
      </c>
      <c r="L58">
        <v>0</v>
      </c>
      <c r="M58">
        <v>0</v>
      </c>
    </row>
    <row r="59" spans="1:13" x14ac:dyDescent="0.2">
      <c r="A59" t="s">
        <v>221</v>
      </c>
      <c r="B59" s="4" t="s">
        <v>246</v>
      </c>
      <c r="C59" s="5">
        <v>42219</v>
      </c>
      <c r="F59">
        <v>8</v>
      </c>
      <c r="G59">
        <v>54.4</v>
      </c>
      <c r="H59" t="s">
        <v>28</v>
      </c>
      <c r="I59" t="s">
        <v>182</v>
      </c>
      <c r="K59" t="s">
        <v>23</v>
      </c>
      <c r="L59">
        <v>0</v>
      </c>
      <c r="M59">
        <v>0</v>
      </c>
    </row>
    <row r="60" spans="1:13" x14ac:dyDescent="0.2">
      <c r="A60" t="s">
        <v>221</v>
      </c>
      <c r="B60" s="4" t="s">
        <v>246</v>
      </c>
      <c r="C60" s="5">
        <v>42219</v>
      </c>
      <c r="F60">
        <v>9</v>
      </c>
      <c r="G60">
        <v>54</v>
      </c>
      <c r="H60" t="s">
        <v>259</v>
      </c>
      <c r="I60" t="s">
        <v>182</v>
      </c>
      <c r="K60" t="s">
        <v>23</v>
      </c>
      <c r="L60">
        <v>0</v>
      </c>
      <c r="M60">
        <v>0</v>
      </c>
    </row>
    <row r="61" spans="1:13" x14ac:dyDescent="0.2">
      <c r="A61" t="s">
        <v>221</v>
      </c>
      <c r="B61" s="4" t="s">
        <v>246</v>
      </c>
      <c r="C61" s="5">
        <v>42219</v>
      </c>
      <c r="F61">
        <v>10</v>
      </c>
      <c r="G61">
        <v>66</v>
      </c>
      <c r="H61" t="s">
        <v>259</v>
      </c>
      <c r="I61" t="s">
        <v>182</v>
      </c>
      <c r="K61" t="s">
        <v>35</v>
      </c>
      <c r="L61">
        <v>1</v>
      </c>
      <c r="M61">
        <v>1</v>
      </c>
    </row>
    <row r="62" spans="1:13" x14ac:dyDescent="0.2">
      <c r="A62" t="s">
        <v>221</v>
      </c>
      <c r="B62" s="4" t="s">
        <v>246</v>
      </c>
      <c r="C62" s="5">
        <v>42219</v>
      </c>
      <c r="F62">
        <v>1</v>
      </c>
      <c r="G62">
        <v>53.6</v>
      </c>
      <c r="H62" t="s">
        <v>259</v>
      </c>
      <c r="I62" t="s">
        <v>28</v>
      </c>
      <c r="K62" t="s">
        <v>35</v>
      </c>
      <c r="L62">
        <v>1</v>
      </c>
      <c r="M62">
        <v>1</v>
      </c>
    </row>
    <row r="63" spans="1:13" x14ac:dyDescent="0.2">
      <c r="A63" t="s">
        <v>221</v>
      </c>
      <c r="B63" s="4" t="s">
        <v>246</v>
      </c>
      <c r="C63" s="5">
        <v>42219</v>
      </c>
      <c r="F63">
        <v>2</v>
      </c>
      <c r="G63">
        <v>54</v>
      </c>
      <c r="H63" t="s">
        <v>28</v>
      </c>
      <c r="I63" t="s">
        <v>28</v>
      </c>
      <c r="K63" t="s">
        <v>104</v>
      </c>
      <c r="L63">
        <v>1</v>
      </c>
      <c r="M63">
        <v>1</v>
      </c>
    </row>
    <row r="64" spans="1:13" x14ac:dyDescent="0.2">
      <c r="A64" t="s">
        <v>221</v>
      </c>
      <c r="B64" s="4" t="s">
        <v>246</v>
      </c>
      <c r="C64" s="5">
        <v>42219</v>
      </c>
      <c r="F64">
        <v>3</v>
      </c>
      <c r="G64">
        <v>55</v>
      </c>
      <c r="H64" t="s">
        <v>256</v>
      </c>
      <c r="I64" t="s">
        <v>28</v>
      </c>
      <c r="K64" t="s">
        <v>161</v>
      </c>
      <c r="L64">
        <v>0</v>
      </c>
      <c r="M64">
        <v>0.5</v>
      </c>
    </row>
    <row r="65" spans="1:13" x14ac:dyDescent="0.2">
      <c r="A65" t="s">
        <v>221</v>
      </c>
      <c r="B65" s="4" t="s">
        <v>246</v>
      </c>
      <c r="C65" s="5">
        <v>42219</v>
      </c>
      <c r="F65">
        <v>4</v>
      </c>
      <c r="G65">
        <v>55</v>
      </c>
      <c r="H65" t="s">
        <v>257</v>
      </c>
      <c r="I65" t="s">
        <v>28</v>
      </c>
      <c r="K65" t="s">
        <v>35</v>
      </c>
      <c r="L65">
        <v>1</v>
      </c>
      <c r="M65">
        <v>1</v>
      </c>
    </row>
    <row r="66" spans="1:13" x14ac:dyDescent="0.2">
      <c r="A66" t="s">
        <v>221</v>
      </c>
      <c r="B66" s="4" t="s">
        <v>246</v>
      </c>
      <c r="C66" s="5">
        <v>42219</v>
      </c>
      <c r="F66">
        <v>5</v>
      </c>
      <c r="G66">
        <v>60</v>
      </c>
      <c r="H66" t="s">
        <v>259</v>
      </c>
      <c r="I66" t="s">
        <v>28</v>
      </c>
      <c r="K66" t="s">
        <v>124</v>
      </c>
    </row>
    <row r="67" spans="1:13" x14ac:dyDescent="0.2">
      <c r="A67" t="s">
        <v>221</v>
      </c>
      <c r="B67" s="4" t="s">
        <v>246</v>
      </c>
      <c r="C67" s="5">
        <v>42219</v>
      </c>
      <c r="F67">
        <v>6</v>
      </c>
      <c r="G67">
        <v>56</v>
      </c>
      <c r="H67" t="s">
        <v>257</v>
      </c>
      <c r="I67" t="s">
        <v>28</v>
      </c>
      <c r="K67" t="s">
        <v>23</v>
      </c>
      <c r="L67">
        <v>0</v>
      </c>
      <c r="M67">
        <v>0</v>
      </c>
    </row>
    <row r="68" spans="1:13" x14ac:dyDescent="0.2">
      <c r="A68" t="s">
        <v>221</v>
      </c>
      <c r="B68" s="4" t="s">
        <v>246</v>
      </c>
      <c r="C68" s="5">
        <v>42219</v>
      </c>
      <c r="F68">
        <v>7</v>
      </c>
      <c r="G68">
        <v>57.2</v>
      </c>
      <c r="H68" t="s">
        <v>256</v>
      </c>
      <c r="I68" t="s">
        <v>28</v>
      </c>
      <c r="K68" t="s">
        <v>183</v>
      </c>
      <c r="L68">
        <v>0</v>
      </c>
      <c r="M68">
        <v>0</v>
      </c>
    </row>
    <row r="69" spans="1:13" x14ac:dyDescent="0.2">
      <c r="A69" t="s">
        <v>221</v>
      </c>
      <c r="B69" s="4" t="s">
        <v>246</v>
      </c>
      <c r="C69" s="5">
        <v>42219</v>
      </c>
      <c r="F69">
        <v>8</v>
      </c>
      <c r="G69">
        <v>55.7</v>
      </c>
      <c r="H69" t="s">
        <v>28</v>
      </c>
      <c r="I69" t="s">
        <v>28</v>
      </c>
      <c r="K69" t="s">
        <v>104</v>
      </c>
      <c r="L69">
        <v>1</v>
      </c>
      <c r="M69">
        <v>1</v>
      </c>
    </row>
    <row r="70" spans="1:13" x14ac:dyDescent="0.2">
      <c r="A70" t="s">
        <v>221</v>
      </c>
      <c r="B70" s="4" t="s">
        <v>246</v>
      </c>
      <c r="C70" s="5">
        <v>42220</v>
      </c>
      <c r="F70">
        <v>1</v>
      </c>
      <c r="G70">
        <v>62</v>
      </c>
      <c r="H70" t="s">
        <v>256</v>
      </c>
      <c r="I70" t="s">
        <v>192</v>
      </c>
      <c r="K70" t="s">
        <v>23</v>
      </c>
      <c r="L70">
        <v>0</v>
      </c>
      <c r="M70">
        <v>0</v>
      </c>
    </row>
    <row r="71" spans="1:13" x14ac:dyDescent="0.2">
      <c r="A71" t="s">
        <v>221</v>
      </c>
      <c r="B71" s="4" t="s">
        <v>246</v>
      </c>
      <c r="C71" s="5">
        <v>42220</v>
      </c>
      <c r="F71">
        <v>2</v>
      </c>
      <c r="G71">
        <v>60</v>
      </c>
      <c r="H71" t="s">
        <v>259</v>
      </c>
      <c r="I71" t="s">
        <v>192</v>
      </c>
      <c r="K71" t="s">
        <v>35</v>
      </c>
      <c r="L71">
        <v>1</v>
      </c>
      <c r="M71">
        <v>1</v>
      </c>
    </row>
    <row r="72" spans="1:13" x14ac:dyDescent="0.2">
      <c r="A72" t="s">
        <v>221</v>
      </c>
      <c r="B72" s="4" t="s">
        <v>246</v>
      </c>
      <c r="C72" s="5">
        <v>42220</v>
      </c>
      <c r="F72">
        <v>3</v>
      </c>
      <c r="G72">
        <v>56</v>
      </c>
      <c r="H72" t="s">
        <v>28</v>
      </c>
      <c r="I72" t="s">
        <v>192</v>
      </c>
      <c r="K72" t="s">
        <v>35</v>
      </c>
      <c r="L72">
        <v>1</v>
      </c>
      <c r="M72">
        <v>1</v>
      </c>
    </row>
    <row r="73" spans="1:13" x14ac:dyDescent="0.2">
      <c r="A73" t="s">
        <v>221</v>
      </c>
      <c r="B73" s="4" t="s">
        <v>246</v>
      </c>
      <c r="C73" s="5">
        <v>42220</v>
      </c>
      <c r="F73">
        <v>4</v>
      </c>
      <c r="G73">
        <v>55</v>
      </c>
      <c r="H73" t="s">
        <v>257</v>
      </c>
      <c r="I73" t="s">
        <v>192</v>
      </c>
      <c r="K73" t="s">
        <v>23</v>
      </c>
      <c r="L73">
        <v>0</v>
      </c>
      <c r="M73">
        <v>0</v>
      </c>
    </row>
    <row r="74" spans="1:13" x14ac:dyDescent="0.2">
      <c r="A74" t="s">
        <v>221</v>
      </c>
      <c r="B74" s="4" t="s">
        <v>246</v>
      </c>
      <c r="C74" s="5">
        <v>42220</v>
      </c>
      <c r="F74">
        <v>5</v>
      </c>
      <c r="G74">
        <v>48</v>
      </c>
      <c r="H74" t="s">
        <v>259</v>
      </c>
      <c r="I74" t="s">
        <v>192</v>
      </c>
      <c r="K74" t="s">
        <v>104</v>
      </c>
      <c r="L74">
        <v>1</v>
      </c>
      <c r="M74">
        <v>1</v>
      </c>
    </row>
    <row r="75" spans="1:13" x14ac:dyDescent="0.2">
      <c r="A75" t="s">
        <v>221</v>
      </c>
      <c r="B75" s="4" t="s">
        <v>246</v>
      </c>
      <c r="C75" s="5">
        <v>42220</v>
      </c>
      <c r="F75">
        <v>6</v>
      </c>
      <c r="G75">
        <v>57</v>
      </c>
      <c r="H75" t="s">
        <v>256</v>
      </c>
      <c r="I75" t="s">
        <v>192</v>
      </c>
      <c r="K75" t="s">
        <v>23</v>
      </c>
      <c r="L75">
        <v>0</v>
      </c>
      <c r="M75">
        <v>0</v>
      </c>
    </row>
    <row r="76" spans="1:13" x14ac:dyDescent="0.2">
      <c r="A76" t="s">
        <v>221</v>
      </c>
      <c r="B76" s="4" t="s">
        <v>246</v>
      </c>
      <c r="C76" s="5">
        <v>42220</v>
      </c>
      <c r="F76">
        <v>7</v>
      </c>
      <c r="G76">
        <v>50</v>
      </c>
      <c r="H76" t="s">
        <v>28</v>
      </c>
      <c r="I76" t="s">
        <v>192</v>
      </c>
      <c r="K76" t="s">
        <v>104</v>
      </c>
      <c r="L76">
        <v>1</v>
      </c>
      <c r="M76">
        <v>1</v>
      </c>
    </row>
    <row r="77" spans="1:13" x14ac:dyDescent="0.2">
      <c r="A77" t="s">
        <v>221</v>
      </c>
      <c r="B77" s="4" t="s">
        <v>246</v>
      </c>
      <c r="C77" s="5">
        <v>42220</v>
      </c>
      <c r="F77">
        <v>8</v>
      </c>
      <c r="G77">
        <v>70</v>
      </c>
      <c r="H77" t="s">
        <v>257</v>
      </c>
      <c r="I77" t="s">
        <v>192</v>
      </c>
      <c r="K77" t="s">
        <v>34</v>
      </c>
      <c r="L77">
        <v>0</v>
      </c>
      <c r="M77">
        <v>0.5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97C5A-72E4-4490-9BEE-50E984E5864F}">
  <dimension ref="A1:J52"/>
  <sheetViews>
    <sheetView tabSelected="1" workbookViewId="0">
      <selection activeCell="I27" sqref="I27"/>
    </sheetView>
  </sheetViews>
  <sheetFormatPr baseColWidth="10" defaultColWidth="8.83203125" defaultRowHeight="15" x14ac:dyDescent="0.2"/>
  <sheetData>
    <row r="1" spans="1:9" s="17" customFormat="1" x14ac:dyDescent="0.2">
      <c r="A1" s="17" t="s">
        <v>211</v>
      </c>
      <c r="B1" s="17" t="s">
        <v>212</v>
      </c>
      <c r="C1" s="17" t="s">
        <v>265</v>
      </c>
      <c r="D1" s="17" t="s">
        <v>266</v>
      </c>
      <c r="E1" s="17" t="s">
        <v>267</v>
      </c>
      <c r="F1" s="17" t="s">
        <v>215</v>
      </c>
      <c r="H1" s="17" t="s">
        <v>216</v>
      </c>
      <c r="I1" s="17" t="s">
        <v>217</v>
      </c>
    </row>
    <row r="2" spans="1:9" x14ac:dyDescent="0.2">
      <c r="A2" t="s">
        <v>220</v>
      </c>
      <c r="B2" s="4" t="s">
        <v>251</v>
      </c>
      <c r="C2" t="s">
        <v>268</v>
      </c>
      <c r="D2" t="s">
        <v>269</v>
      </c>
      <c r="E2">
        <v>405</v>
      </c>
      <c r="F2">
        <v>0</v>
      </c>
      <c r="G2">
        <v>0</v>
      </c>
      <c r="H2">
        <v>7</v>
      </c>
      <c r="I2">
        <v>0</v>
      </c>
    </row>
    <row r="3" spans="1:9" x14ac:dyDescent="0.2">
      <c r="A3" t="s">
        <v>220</v>
      </c>
      <c r="B3" s="4" t="s">
        <v>251</v>
      </c>
      <c r="C3" t="s">
        <v>268</v>
      </c>
      <c r="D3" t="s">
        <v>270</v>
      </c>
      <c r="E3">
        <v>450</v>
      </c>
      <c r="F3">
        <v>0.14285714285714285</v>
      </c>
      <c r="G3">
        <v>14.285714285714285</v>
      </c>
      <c r="H3">
        <v>7</v>
      </c>
      <c r="I3">
        <v>1</v>
      </c>
    </row>
    <row r="4" spans="1:9" x14ac:dyDescent="0.2">
      <c r="A4" t="s">
        <v>220</v>
      </c>
      <c r="B4" s="4" t="s">
        <v>251</v>
      </c>
      <c r="C4" t="s">
        <v>268</v>
      </c>
      <c r="D4" t="s">
        <v>271</v>
      </c>
      <c r="E4">
        <v>532</v>
      </c>
      <c r="F4">
        <v>0.66666666666666663</v>
      </c>
      <c r="G4">
        <v>66.666666666666657</v>
      </c>
      <c r="H4">
        <v>6</v>
      </c>
      <c r="I4">
        <v>4</v>
      </c>
    </row>
    <row r="5" spans="1:9" x14ac:dyDescent="0.2">
      <c r="A5" t="s">
        <v>220</v>
      </c>
      <c r="B5" s="4" t="s">
        <v>251</v>
      </c>
      <c r="C5" t="s">
        <v>268</v>
      </c>
      <c r="D5" t="s">
        <v>272</v>
      </c>
      <c r="E5">
        <v>650</v>
      </c>
      <c r="F5">
        <v>0.14285714285714285</v>
      </c>
      <c r="G5">
        <v>14.285714285714285</v>
      </c>
      <c r="H5">
        <v>7</v>
      </c>
      <c r="I5">
        <v>1</v>
      </c>
    </row>
    <row r="6" spans="1:9" x14ac:dyDescent="0.2">
      <c r="A6" t="s">
        <v>221</v>
      </c>
      <c r="B6" s="4" t="s">
        <v>249</v>
      </c>
      <c r="C6" t="s">
        <v>273</v>
      </c>
      <c r="D6" t="s">
        <v>269</v>
      </c>
      <c r="E6">
        <v>405</v>
      </c>
      <c r="F6">
        <v>0</v>
      </c>
      <c r="G6">
        <v>0</v>
      </c>
      <c r="H6">
        <v>5</v>
      </c>
      <c r="I6">
        <v>0</v>
      </c>
    </row>
    <row r="7" spans="1:9" x14ac:dyDescent="0.2">
      <c r="A7" t="s">
        <v>221</v>
      </c>
      <c r="B7" s="4" t="s">
        <v>249</v>
      </c>
      <c r="C7" t="s">
        <v>273</v>
      </c>
      <c r="D7" t="s">
        <v>270</v>
      </c>
      <c r="E7">
        <v>450</v>
      </c>
      <c r="F7">
        <v>0.5714285714285714</v>
      </c>
      <c r="G7">
        <v>57.142857142857139</v>
      </c>
      <c r="H7">
        <v>7</v>
      </c>
      <c r="I7">
        <v>4</v>
      </c>
    </row>
    <row r="8" spans="1:9" x14ac:dyDescent="0.2">
      <c r="A8" t="s">
        <v>221</v>
      </c>
      <c r="B8" s="4" t="s">
        <v>249</v>
      </c>
      <c r="C8" t="s">
        <v>273</v>
      </c>
      <c r="D8" t="s">
        <v>271</v>
      </c>
      <c r="E8">
        <v>532</v>
      </c>
      <c r="F8">
        <v>0.25</v>
      </c>
      <c r="G8">
        <v>25</v>
      </c>
      <c r="H8">
        <v>4</v>
      </c>
      <c r="I8">
        <v>1</v>
      </c>
    </row>
    <row r="9" spans="1:9" x14ac:dyDescent="0.2">
      <c r="A9" t="s">
        <v>221</v>
      </c>
      <c r="B9" s="4" t="s">
        <v>249</v>
      </c>
      <c r="C9" t="s">
        <v>273</v>
      </c>
      <c r="D9" t="s">
        <v>272</v>
      </c>
      <c r="E9">
        <v>650</v>
      </c>
      <c r="F9">
        <v>0</v>
      </c>
      <c r="G9">
        <v>0</v>
      </c>
      <c r="H9">
        <v>3</v>
      </c>
      <c r="I9">
        <v>0</v>
      </c>
    </row>
    <row r="10" spans="1:9" x14ac:dyDescent="0.2">
      <c r="A10" t="s">
        <v>221</v>
      </c>
      <c r="B10" s="4" t="s">
        <v>246</v>
      </c>
      <c r="C10" t="s">
        <v>274</v>
      </c>
      <c r="D10" t="s">
        <v>269</v>
      </c>
      <c r="E10">
        <v>405</v>
      </c>
      <c r="F10">
        <v>0.16666666666666666</v>
      </c>
      <c r="G10">
        <v>16.666666666666664</v>
      </c>
      <c r="H10">
        <v>6</v>
      </c>
      <c r="I10">
        <v>1</v>
      </c>
    </row>
    <row r="11" spans="1:9" x14ac:dyDescent="0.2">
      <c r="A11" t="s">
        <v>221</v>
      </c>
      <c r="B11" s="4" t="s">
        <v>246</v>
      </c>
      <c r="C11" t="s">
        <v>274</v>
      </c>
      <c r="D11" t="s">
        <v>270</v>
      </c>
      <c r="E11">
        <v>450</v>
      </c>
      <c r="F11">
        <v>0.83333333333333337</v>
      </c>
      <c r="G11">
        <v>83.333333333333343</v>
      </c>
      <c r="H11">
        <v>6</v>
      </c>
      <c r="I11">
        <v>5</v>
      </c>
    </row>
    <row r="12" spans="1:9" x14ac:dyDescent="0.2">
      <c r="A12" t="s">
        <v>221</v>
      </c>
      <c r="B12" s="4" t="s">
        <v>246</v>
      </c>
      <c r="C12" t="s">
        <v>274</v>
      </c>
      <c r="D12" t="s">
        <v>271</v>
      </c>
      <c r="E12">
        <v>532</v>
      </c>
      <c r="F12">
        <v>0.83333333333333337</v>
      </c>
      <c r="G12">
        <v>83.333333333333343</v>
      </c>
      <c r="H12">
        <v>6</v>
      </c>
      <c r="I12">
        <v>5</v>
      </c>
    </row>
    <row r="13" spans="1:9" x14ac:dyDescent="0.2">
      <c r="A13" t="s">
        <v>221</v>
      </c>
      <c r="B13" s="4" t="s">
        <v>246</v>
      </c>
      <c r="C13" t="s">
        <v>274</v>
      </c>
      <c r="D13" t="s">
        <v>272</v>
      </c>
      <c r="E13">
        <v>650</v>
      </c>
      <c r="F13">
        <v>0.16666666666666666</v>
      </c>
      <c r="G13">
        <v>16.666666666666664</v>
      </c>
      <c r="H13">
        <v>6</v>
      </c>
      <c r="I13">
        <v>1</v>
      </c>
    </row>
    <row r="14" spans="1:9" x14ac:dyDescent="0.2">
      <c r="H14">
        <v>5.833333333333333</v>
      </c>
    </row>
    <row r="17" spans="1:5" x14ac:dyDescent="0.2">
      <c r="B17" t="s">
        <v>275</v>
      </c>
      <c r="C17" t="s">
        <v>276</v>
      </c>
      <c r="D17" t="s">
        <v>277</v>
      </c>
      <c r="E17" t="s">
        <v>278</v>
      </c>
    </row>
    <row r="18" spans="1:5" x14ac:dyDescent="0.2">
      <c r="B18" t="s">
        <v>279</v>
      </c>
      <c r="C18" t="s">
        <v>280</v>
      </c>
      <c r="D18" t="s">
        <v>281</v>
      </c>
      <c r="E18" t="s">
        <v>282</v>
      </c>
    </row>
    <row r="19" spans="1:5" x14ac:dyDescent="0.2">
      <c r="A19" t="s">
        <v>220</v>
      </c>
      <c r="B19">
        <v>0</v>
      </c>
      <c r="C19">
        <v>14.285714285714285</v>
      </c>
      <c r="D19">
        <v>66.666666666666657</v>
      </c>
      <c r="E19">
        <v>14.285714285714285</v>
      </c>
    </row>
    <row r="20" spans="1:5" x14ac:dyDescent="0.2">
      <c r="A20" t="s">
        <v>221</v>
      </c>
      <c r="B20">
        <v>8.3333333333333321</v>
      </c>
      <c r="C20">
        <v>70.238095238095241</v>
      </c>
      <c r="D20">
        <v>54.166666666666671</v>
      </c>
      <c r="E20">
        <v>8.3333333333333321</v>
      </c>
    </row>
    <row r="52" spans="10:10" x14ac:dyDescent="0.2">
      <c r="J52" t="s">
        <v>151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RAW_responses</vt:lpstr>
      <vt:lpstr>SUMMARY_responses</vt:lpstr>
      <vt:lpstr>RAW_bodyresponses</vt:lpstr>
      <vt:lpstr>SUMMARY_bodyresponses</vt:lpstr>
      <vt:lpstr>RAW_spectral</vt:lpstr>
      <vt:lpstr>SUMMARY_spectral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a1662801</dc:creator>
  <cp:lastModifiedBy>Jenna Crowe-Riddell</cp:lastModifiedBy>
  <dcterms:created xsi:type="dcterms:W3CDTF">2018-12-19T04:11:11Z</dcterms:created>
  <dcterms:modified xsi:type="dcterms:W3CDTF">2018-12-20T04:27:34Z</dcterms:modified>
</cp:coreProperties>
</file>