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dutschke1/Box Sync/PAPERS_2021/CURRENT_Working/PlosOne_2021_#neoEBM/Resubmission_March2021/"/>
    </mc:Choice>
  </mc:AlternateContent>
  <xr:revisionPtr revIDLastSave="0" documentId="13_ncr:1_{FED241D2-D08E-F84A-9D8F-21B619C19CA2}" xr6:coauthVersionLast="46" xr6:coauthVersionMax="46" xr10:uidLastSave="{00000000-0000-0000-0000-000000000000}"/>
  <bookViews>
    <workbookView xWindow="0" yWindow="500" windowWidth="28800" windowHeight="16140" activeTab="2" xr2:uid="{656494A2-AD11-4942-94B1-A6848C50A0CA}"/>
  </bookViews>
  <sheets>
    <sheet name="Top 20 users" sheetId="1" r:id="rId1"/>
    <sheet name="Raw data XmR " sheetId="8" r:id="rId2"/>
    <sheet name="Raw data" sheetId="2" r:id="rId3"/>
  </sheets>
  <definedNames>
    <definedName name="_xlnm.Print_Area" localSheetId="1">'Raw data XmR '!$C$1:$R$37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8" l="1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K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J3" i="8"/>
  <c r="K4" i="8"/>
  <c r="J4" i="8"/>
  <c r="K5" i="8"/>
  <c r="J5" i="8"/>
  <c r="K6" i="8"/>
  <c r="J6" i="8"/>
  <c r="K7" i="8"/>
  <c r="J7" i="8"/>
  <c r="K8" i="8"/>
  <c r="J8" i="8"/>
  <c r="K9" i="8"/>
  <c r="J9" i="8"/>
  <c r="K10" i="8"/>
  <c r="J10" i="8"/>
  <c r="K11" i="8"/>
  <c r="J11" i="8"/>
  <c r="K12" i="8"/>
  <c r="J12" i="8"/>
  <c r="K13" i="8"/>
  <c r="J13" i="8"/>
  <c r="K14" i="8"/>
  <c r="J14" i="8"/>
  <c r="K15" i="8"/>
  <c r="J15" i="8"/>
  <c r="K16" i="8"/>
  <c r="J16" i="8"/>
  <c r="K17" i="8"/>
  <c r="J17" i="8"/>
  <c r="K18" i="8"/>
  <c r="J18" i="8"/>
  <c r="K19" i="8"/>
  <c r="J19" i="8"/>
  <c r="K20" i="8"/>
  <c r="J20" i="8"/>
  <c r="K21" i="8"/>
  <c r="J21" i="8"/>
  <c r="K22" i="8"/>
  <c r="J22" i="8"/>
  <c r="K23" i="8"/>
  <c r="J23" i="8"/>
  <c r="K24" i="8"/>
  <c r="J24" i="8"/>
  <c r="K25" i="8"/>
  <c r="J25" i="8"/>
  <c r="K26" i="8"/>
  <c r="J26" i="8"/>
  <c r="K27" i="8"/>
  <c r="J27" i="8"/>
  <c r="K28" i="8"/>
  <c r="J28" i="8"/>
  <c r="K29" i="8"/>
  <c r="J29" i="8"/>
  <c r="K30" i="8"/>
  <c r="J30" i="8"/>
  <c r="K31" i="8"/>
  <c r="J31" i="8"/>
  <c r="K32" i="8"/>
  <c r="J32" i="8"/>
  <c r="K33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2" i="8"/>
  <c r="H62" i="1"/>
  <c r="H63" i="1"/>
  <c r="O38" i="8"/>
  <c r="L38" i="8"/>
  <c r="Q38" i="8"/>
  <c r="O20" i="8"/>
  <c r="L20" i="8"/>
  <c r="Q20" i="8"/>
  <c r="O14" i="8"/>
  <c r="G14" i="8"/>
  <c r="O6" i="8"/>
  <c r="E6" i="8"/>
  <c r="O36" i="8"/>
  <c r="I36" i="8"/>
  <c r="O7" i="8"/>
  <c r="E7" i="8"/>
  <c r="O15" i="8"/>
  <c r="E15" i="8"/>
  <c r="O23" i="8"/>
  <c r="G23" i="8"/>
  <c r="O31" i="8"/>
  <c r="C31" i="8"/>
  <c r="O39" i="8"/>
  <c r="E39" i="8"/>
  <c r="O47" i="8"/>
  <c r="G47" i="8"/>
  <c r="O8" i="8"/>
  <c r="C8" i="8"/>
  <c r="O16" i="8"/>
  <c r="H16" i="8"/>
  <c r="O24" i="8"/>
  <c r="C24" i="8"/>
  <c r="O32" i="8"/>
  <c r="H32" i="8"/>
  <c r="O40" i="8"/>
  <c r="D40" i="8"/>
  <c r="O48" i="8"/>
  <c r="I48" i="8"/>
  <c r="O9" i="8"/>
  <c r="D9" i="8"/>
  <c r="O17" i="8"/>
  <c r="H17" i="8"/>
  <c r="O25" i="8"/>
  <c r="C25" i="8"/>
  <c r="O33" i="8"/>
  <c r="O41" i="8"/>
  <c r="G41" i="8"/>
  <c r="O49" i="8"/>
  <c r="H49" i="8"/>
  <c r="O2" i="8"/>
  <c r="E2" i="8"/>
  <c r="O10" i="8"/>
  <c r="E10" i="8"/>
  <c r="O18" i="8"/>
  <c r="I18" i="8"/>
  <c r="O26" i="8"/>
  <c r="I26" i="8"/>
  <c r="O34" i="8"/>
  <c r="I34" i="8"/>
  <c r="O42" i="8"/>
  <c r="D42" i="8"/>
  <c r="O50" i="8"/>
  <c r="E50" i="8"/>
  <c r="O3" i="8"/>
  <c r="G3" i="8"/>
  <c r="O11" i="8"/>
  <c r="O19" i="8"/>
  <c r="I19" i="8"/>
  <c r="O27" i="8"/>
  <c r="I27" i="8"/>
  <c r="O35" i="8"/>
  <c r="G35" i="8"/>
  <c r="O43" i="8"/>
  <c r="I43" i="8"/>
  <c r="O51" i="8"/>
  <c r="I51" i="8"/>
  <c r="O53" i="8"/>
  <c r="D53" i="8"/>
  <c r="O30" i="8"/>
  <c r="D30" i="8"/>
  <c r="O12" i="8"/>
  <c r="G12" i="8"/>
  <c r="O37" i="8"/>
  <c r="D37" i="8"/>
  <c r="O29" i="8"/>
  <c r="D29" i="8"/>
  <c r="O13" i="8"/>
  <c r="G13" i="8"/>
  <c r="O52" i="8"/>
  <c r="I52" i="8"/>
  <c r="O46" i="8"/>
  <c r="C46" i="8"/>
  <c r="O28" i="8"/>
  <c r="D28" i="8"/>
  <c r="O5" i="8"/>
  <c r="G5" i="8"/>
  <c r="H38" i="8"/>
  <c r="O45" i="8"/>
  <c r="D45" i="8"/>
  <c r="O22" i="8"/>
  <c r="C22" i="8"/>
  <c r="O4" i="8"/>
  <c r="D4" i="8"/>
  <c r="O44" i="8"/>
  <c r="G44" i="8"/>
  <c r="O21" i="8"/>
  <c r="I21" i="8"/>
  <c r="D39" i="8"/>
  <c r="D38" i="8"/>
  <c r="G38" i="8"/>
  <c r="I38" i="8"/>
  <c r="C38" i="8"/>
  <c r="E38" i="8"/>
  <c r="G18" i="8"/>
  <c r="H39" i="8"/>
  <c r="C39" i="8"/>
  <c r="D27" i="8"/>
  <c r="C18" i="8"/>
  <c r="C14" i="8"/>
  <c r="G39" i="8"/>
  <c r="H15" i="8"/>
  <c r="D34" i="8"/>
  <c r="G15" i="8"/>
  <c r="D52" i="8"/>
  <c r="E32" i="8"/>
  <c r="D18" i="8"/>
  <c r="D20" i="8"/>
  <c r="D2" i="8"/>
  <c r="H48" i="8"/>
  <c r="E14" i="8"/>
  <c r="I14" i="8"/>
  <c r="H14" i="8"/>
  <c r="D23" i="8"/>
  <c r="D19" i="8"/>
  <c r="G52" i="8"/>
  <c r="C20" i="8"/>
  <c r="D46" i="8"/>
  <c r="G19" i="8"/>
  <c r="G29" i="8"/>
  <c r="C7" i="8"/>
  <c r="G50" i="8"/>
  <c r="H18" i="8"/>
  <c r="I7" i="8"/>
  <c r="H6" i="8"/>
  <c r="E41" i="8"/>
  <c r="G27" i="8"/>
  <c r="G6" i="8"/>
  <c r="G7" i="8"/>
  <c r="I9" i="8"/>
  <c r="H25" i="8"/>
  <c r="I24" i="8"/>
  <c r="G4" i="8"/>
  <c r="I8" i="8"/>
  <c r="C41" i="8"/>
  <c r="H8" i="8"/>
  <c r="C50" i="8"/>
  <c r="I29" i="8"/>
  <c r="D36" i="8"/>
  <c r="C47" i="8"/>
  <c r="E18" i="8"/>
  <c r="I39" i="8"/>
  <c r="H20" i="8"/>
  <c r="E9" i="8"/>
  <c r="E26" i="8"/>
  <c r="I47" i="8"/>
  <c r="I17" i="8"/>
  <c r="G36" i="8"/>
  <c r="G40" i="8"/>
  <c r="G9" i="8"/>
  <c r="H9" i="8"/>
  <c r="I6" i="8"/>
  <c r="D31" i="8"/>
  <c r="L14" i="8"/>
  <c r="Q14" i="8"/>
  <c r="I22" i="8"/>
  <c r="D14" i="8"/>
  <c r="D47" i="8"/>
  <c r="D25" i="8"/>
  <c r="D32" i="8"/>
  <c r="E20" i="8"/>
  <c r="I20" i="8"/>
  <c r="H31" i="8"/>
  <c r="D10" i="8"/>
  <c r="E47" i="8"/>
  <c r="G20" i="8"/>
  <c r="C10" i="8"/>
  <c r="I35" i="8"/>
  <c r="E17" i="8"/>
  <c r="G21" i="8"/>
  <c r="E34" i="8"/>
  <c r="C26" i="8"/>
  <c r="C49" i="8"/>
  <c r="D35" i="8"/>
  <c r="H26" i="8"/>
  <c r="E42" i="8"/>
  <c r="C34" i="8"/>
  <c r="H22" i="8"/>
  <c r="C16" i="8"/>
  <c r="H34" i="8"/>
  <c r="C42" i="8"/>
  <c r="G34" i="8"/>
  <c r="G43" i="8"/>
  <c r="D51" i="8"/>
  <c r="G16" i="8"/>
  <c r="P38" i="8"/>
  <c r="G26" i="8"/>
  <c r="D43" i="8"/>
  <c r="G42" i="8"/>
  <c r="D26" i="8"/>
  <c r="G51" i="8"/>
  <c r="D8" i="8"/>
  <c r="I31" i="8"/>
  <c r="G17" i="8"/>
  <c r="G48" i="8"/>
  <c r="C48" i="8"/>
  <c r="E48" i="8"/>
  <c r="C17" i="8"/>
  <c r="G22" i="8"/>
  <c r="D22" i="8"/>
  <c r="I4" i="8"/>
  <c r="E31" i="8"/>
  <c r="D21" i="8"/>
  <c r="I46" i="8"/>
  <c r="I13" i="8"/>
  <c r="I10" i="8"/>
  <c r="H47" i="8"/>
  <c r="E16" i="8"/>
  <c r="G31" i="8"/>
  <c r="G10" i="8"/>
  <c r="E22" i="8"/>
  <c r="H10" i="8"/>
  <c r="L12" i="8"/>
  <c r="Q12" i="8"/>
  <c r="E12" i="8"/>
  <c r="C12" i="8"/>
  <c r="H12" i="8"/>
  <c r="E40" i="8"/>
  <c r="L16" i="8"/>
  <c r="Q16" i="8"/>
  <c r="D16" i="8"/>
  <c r="L6" i="8"/>
  <c r="P6" i="8"/>
  <c r="D5" i="8"/>
  <c r="I23" i="8"/>
  <c r="I41" i="8"/>
  <c r="I45" i="8"/>
  <c r="I49" i="8"/>
  <c r="I3" i="8"/>
  <c r="H40" i="8"/>
  <c r="L43" i="8"/>
  <c r="Q43" i="8"/>
  <c r="H43" i="8"/>
  <c r="E43" i="8"/>
  <c r="C43" i="8"/>
  <c r="L34" i="8"/>
  <c r="P34" i="8"/>
  <c r="L25" i="8"/>
  <c r="Q25" i="8"/>
  <c r="G25" i="8"/>
  <c r="G8" i="8"/>
  <c r="L8" i="8"/>
  <c r="G49" i="8"/>
  <c r="I25" i="8"/>
  <c r="L44" i="8"/>
  <c r="P44" i="8"/>
  <c r="E44" i="8"/>
  <c r="C44" i="8"/>
  <c r="H44" i="8"/>
  <c r="L11" i="8"/>
  <c r="Q11" i="8"/>
  <c r="H11" i="8"/>
  <c r="E11" i="8"/>
  <c r="C11" i="8"/>
  <c r="L28" i="8"/>
  <c r="Q28" i="8"/>
  <c r="H28" i="8"/>
  <c r="E28" i="8"/>
  <c r="C28" i="8"/>
  <c r="L30" i="8"/>
  <c r="Q30" i="8"/>
  <c r="L32" i="8"/>
  <c r="I32" i="8"/>
  <c r="D3" i="8"/>
  <c r="L46" i="8"/>
  <c r="Q46" i="8"/>
  <c r="L53" i="8"/>
  <c r="H53" i="8"/>
  <c r="E53" i="8"/>
  <c r="C53" i="8"/>
  <c r="L50" i="8"/>
  <c r="Q50" i="8"/>
  <c r="G24" i="8"/>
  <c r="L24" i="8"/>
  <c r="Q24" i="8"/>
  <c r="D11" i="8"/>
  <c r="C2" i="8"/>
  <c r="L33" i="8"/>
  <c r="P33" i="8"/>
  <c r="I33" i="8"/>
  <c r="E30" i="8"/>
  <c r="D13" i="8"/>
  <c r="G46" i="8"/>
  <c r="D6" i="8"/>
  <c r="I40" i="8"/>
  <c r="I44" i="8"/>
  <c r="G33" i="8"/>
  <c r="I53" i="8"/>
  <c r="I11" i="8"/>
  <c r="H30" i="8"/>
  <c r="L52" i="8"/>
  <c r="Q52" i="8"/>
  <c r="H52" i="8"/>
  <c r="E52" i="8"/>
  <c r="C52" i="8"/>
  <c r="E24" i="8"/>
  <c r="L35" i="8"/>
  <c r="Q35" i="8"/>
  <c r="H35" i="8"/>
  <c r="E35" i="8"/>
  <c r="C35" i="8"/>
  <c r="L26" i="8"/>
  <c r="Q26" i="8"/>
  <c r="L17" i="8"/>
  <c r="P17" i="8"/>
  <c r="D17" i="8"/>
  <c r="L47" i="8"/>
  <c r="Q47" i="8"/>
  <c r="C33" i="8"/>
  <c r="I50" i="8"/>
  <c r="L45" i="8"/>
  <c r="P45" i="8"/>
  <c r="E45" i="8"/>
  <c r="H45" i="8"/>
  <c r="C45" i="8"/>
  <c r="L37" i="8"/>
  <c r="Q37" i="8"/>
  <c r="C37" i="8"/>
  <c r="H37" i="8"/>
  <c r="E37" i="8"/>
  <c r="L40" i="8"/>
  <c r="Q40" i="8"/>
  <c r="G37" i="8"/>
  <c r="H2" i="8"/>
  <c r="I12" i="8"/>
  <c r="H23" i="8"/>
  <c r="D49" i="8"/>
  <c r="L49" i="8"/>
  <c r="P49" i="8"/>
  <c r="C30" i="8"/>
  <c r="G28" i="8"/>
  <c r="I2" i="8"/>
  <c r="C40" i="8"/>
  <c r="L41" i="8"/>
  <c r="Q41" i="8"/>
  <c r="L7" i="8"/>
  <c r="G2" i="8"/>
  <c r="D44" i="8"/>
  <c r="G30" i="8"/>
  <c r="H41" i="8"/>
  <c r="L42" i="8"/>
  <c r="G11" i="8"/>
  <c r="I30" i="8"/>
  <c r="D7" i="8"/>
  <c r="G32" i="8"/>
  <c r="L4" i="8"/>
  <c r="Q4" i="8"/>
  <c r="C4" i="8"/>
  <c r="H4" i="8"/>
  <c r="E4" i="8"/>
  <c r="I16" i="8"/>
  <c r="D33" i="8"/>
  <c r="L29" i="8"/>
  <c r="Q29" i="8"/>
  <c r="H29" i="8"/>
  <c r="C29" i="8"/>
  <c r="E29" i="8"/>
  <c r="H24" i="8"/>
  <c r="L27" i="8"/>
  <c r="Q27" i="8"/>
  <c r="H27" i="8"/>
  <c r="E27" i="8"/>
  <c r="C27" i="8"/>
  <c r="L18" i="8"/>
  <c r="L9" i="8"/>
  <c r="P9" i="8"/>
  <c r="L39" i="8"/>
  <c r="D41" i="8"/>
  <c r="E33" i="8"/>
  <c r="N20" i="8"/>
  <c r="M20" i="8"/>
  <c r="L5" i="8"/>
  <c r="Q5" i="8"/>
  <c r="C5" i="8"/>
  <c r="E5" i="8"/>
  <c r="H5" i="8"/>
  <c r="L23" i="8"/>
  <c r="Q23" i="8"/>
  <c r="L13" i="8"/>
  <c r="Q13" i="8"/>
  <c r="H13" i="8"/>
  <c r="E13" i="8"/>
  <c r="C13" i="8"/>
  <c r="L3" i="8"/>
  <c r="Q3" i="8"/>
  <c r="H3" i="8"/>
  <c r="E3" i="8"/>
  <c r="C3" i="8"/>
  <c r="L15" i="8"/>
  <c r="Q15" i="8"/>
  <c r="E49" i="8"/>
  <c r="C15" i="8"/>
  <c r="G45" i="8"/>
  <c r="C23" i="8"/>
  <c r="G53" i="8"/>
  <c r="I15" i="8"/>
  <c r="I28" i="8"/>
  <c r="I37" i="8"/>
  <c r="L51" i="8"/>
  <c r="P51" i="8"/>
  <c r="H51" i="8"/>
  <c r="E51" i="8"/>
  <c r="C51" i="8"/>
  <c r="L36" i="8"/>
  <c r="Q36" i="8"/>
  <c r="C36" i="8"/>
  <c r="E36" i="8"/>
  <c r="H36" i="8"/>
  <c r="D50" i="8"/>
  <c r="E23" i="8"/>
  <c r="H42" i="8"/>
  <c r="E46" i="8"/>
  <c r="C6" i="8"/>
  <c r="D12" i="8"/>
  <c r="H50" i="8"/>
  <c r="D15" i="8"/>
  <c r="D24" i="8"/>
  <c r="L21" i="8"/>
  <c r="P21" i="8"/>
  <c r="H21" i="8"/>
  <c r="E21" i="8"/>
  <c r="C21" i="8"/>
  <c r="I5" i="8"/>
  <c r="L22" i="8"/>
  <c r="P22" i="8"/>
  <c r="H46" i="8"/>
  <c r="H7" i="8"/>
  <c r="E25" i="8"/>
  <c r="I42" i="8"/>
  <c r="E8" i="8"/>
  <c r="C32" i="8"/>
  <c r="L19" i="8"/>
  <c r="P19" i="8"/>
  <c r="H19" i="8"/>
  <c r="E19" i="8"/>
  <c r="C19" i="8"/>
  <c r="L10" i="8"/>
  <c r="Q10" i="8"/>
  <c r="L48" i="8"/>
  <c r="P48" i="8"/>
  <c r="D48" i="8"/>
  <c r="L31" i="8"/>
  <c r="P31" i="8"/>
  <c r="C9" i="8"/>
  <c r="H33" i="8"/>
  <c r="M38" i="8"/>
  <c r="N38" i="8"/>
  <c r="P20" i="8"/>
  <c r="N14" i="8"/>
  <c r="P26" i="8"/>
  <c r="Q44" i="8"/>
  <c r="P14" i="8"/>
  <c r="P36" i="8"/>
  <c r="M14" i="8"/>
  <c r="Q51" i="8"/>
  <c r="P15" i="8"/>
  <c r="P10" i="8"/>
  <c r="P35" i="8"/>
  <c r="P29" i="8"/>
  <c r="P41" i="8"/>
  <c r="Q49" i="8"/>
  <c r="P23" i="8"/>
  <c r="Q9" i="8"/>
  <c r="P16" i="8"/>
  <c r="Q48" i="8"/>
  <c r="Q45" i="8"/>
  <c r="P47" i="8"/>
  <c r="Q33" i="8"/>
  <c r="P28" i="8"/>
  <c r="P40" i="8"/>
  <c r="P24" i="8"/>
  <c r="Q19" i="8"/>
  <c r="Q22" i="8"/>
  <c r="P4" i="8"/>
  <c r="M32" i="8"/>
  <c r="N32" i="8"/>
  <c r="N18" i="8"/>
  <c r="M18" i="8"/>
  <c r="N27" i="8"/>
  <c r="M27" i="8"/>
  <c r="N53" i="8"/>
  <c r="M53" i="8"/>
  <c r="P32" i="8"/>
  <c r="N11" i="8"/>
  <c r="M11" i="8"/>
  <c r="M31" i="8"/>
  <c r="N31" i="8"/>
  <c r="N10" i="8"/>
  <c r="M10" i="8"/>
  <c r="P3" i="8"/>
  <c r="P18" i="8"/>
  <c r="N33" i="8"/>
  <c r="M33" i="8"/>
  <c r="P50" i="8"/>
  <c r="P53" i="8"/>
  <c r="Q32" i="8"/>
  <c r="N28" i="8"/>
  <c r="M28" i="8"/>
  <c r="M8" i="8"/>
  <c r="N8" i="8"/>
  <c r="N34" i="8"/>
  <c r="M34" i="8"/>
  <c r="N43" i="8"/>
  <c r="M43" i="8"/>
  <c r="Q6" i="8"/>
  <c r="N21" i="8"/>
  <c r="M21" i="8"/>
  <c r="M22" i="8"/>
  <c r="N22" i="8"/>
  <c r="M39" i="8"/>
  <c r="N39" i="8"/>
  <c r="Q31" i="8"/>
  <c r="N13" i="8"/>
  <c r="M13" i="8"/>
  <c r="P39" i="8"/>
  <c r="P27" i="8"/>
  <c r="M7" i="8"/>
  <c r="N7" i="8"/>
  <c r="N52" i="8"/>
  <c r="M52" i="8"/>
  <c r="M46" i="8"/>
  <c r="N46" i="8"/>
  <c r="M30" i="8"/>
  <c r="N30" i="8"/>
  <c r="P11" i="8"/>
  <c r="P8" i="8"/>
  <c r="Q34" i="8"/>
  <c r="N25" i="8"/>
  <c r="M25" i="8"/>
  <c r="N19" i="8"/>
  <c r="M19" i="8"/>
  <c r="Q18" i="8"/>
  <c r="N17" i="8"/>
  <c r="M17" i="8"/>
  <c r="N5" i="8"/>
  <c r="M5" i="8"/>
  <c r="N42" i="8"/>
  <c r="M42" i="8"/>
  <c r="P7" i="8"/>
  <c r="N37" i="8"/>
  <c r="M37" i="8"/>
  <c r="Q17" i="8"/>
  <c r="P52" i="8"/>
  <c r="P46" i="8"/>
  <c r="P30" i="8"/>
  <c r="Q8" i="8"/>
  <c r="P43" i="8"/>
  <c r="N45" i="8"/>
  <c r="M45" i="8"/>
  <c r="N50" i="8"/>
  <c r="M50" i="8"/>
  <c r="M6" i="8"/>
  <c r="N6" i="8"/>
  <c r="P13" i="8"/>
  <c r="Q39" i="8"/>
  <c r="M48" i="8"/>
  <c r="N48" i="8"/>
  <c r="N51" i="8"/>
  <c r="M51" i="8"/>
  <c r="M23" i="8"/>
  <c r="N23" i="8"/>
  <c r="P5" i="8"/>
  <c r="P42" i="8"/>
  <c r="Q7" i="8"/>
  <c r="N49" i="8"/>
  <c r="M49" i="8"/>
  <c r="M40" i="8"/>
  <c r="N40" i="8"/>
  <c r="P37" i="8"/>
  <c r="N26" i="8"/>
  <c r="M26" i="8"/>
  <c r="N35" i="8"/>
  <c r="M35" i="8"/>
  <c r="M24" i="8"/>
  <c r="N24" i="8"/>
  <c r="Q53" i="8"/>
  <c r="N44" i="8"/>
  <c r="M44" i="8"/>
  <c r="P25" i="8"/>
  <c r="M16" i="8"/>
  <c r="N16" i="8"/>
  <c r="N12" i="8"/>
  <c r="M12" i="8"/>
  <c r="Q21" i="8"/>
  <c r="N36" i="8"/>
  <c r="M36" i="8"/>
  <c r="M15" i="8"/>
  <c r="N15" i="8"/>
  <c r="N3" i="8"/>
  <c r="M3" i="8"/>
  <c r="N9" i="8"/>
  <c r="M9" i="8"/>
  <c r="N29" i="8"/>
  <c r="M29" i="8"/>
  <c r="N4" i="8"/>
  <c r="M4" i="8"/>
  <c r="Q42" i="8"/>
  <c r="N41" i="8"/>
  <c r="M41" i="8"/>
  <c r="M47" i="8"/>
  <c r="N47" i="8"/>
  <c r="P12" i="8"/>
</calcChain>
</file>

<file path=xl/sharedStrings.xml><?xml version="1.0" encoding="utf-8"?>
<sst xmlns="http://schemas.openxmlformats.org/spreadsheetml/2006/main" count="149" uniqueCount="115">
  <si>
    <t>@EBNEO</t>
  </si>
  <si>
    <t>Evidence-Based Neo</t>
  </si>
  <si>
    <t>The international society disseminating neonatal clinical research evidence: #ebneoalerts curate, #ebneoreviews appraise, #ebneopolls survey.</t>
  </si>
  <si>
    <t>Org. Advocacy</t>
  </si>
  <si>
    <t>the World</t>
  </si>
  <si>
    <t>https://ebneo.org/</t>
  </si>
  <si>
    <t>@nbamat</t>
  </si>
  <si>
    <t>Nicolas A. Bamat, MD MSCE</t>
  </si>
  <si>
    <t>@ChildrensPhila @PennMedicine neonatologist &amp; clinical researcher; focus on neonatal lung disease. Ops lead @EBNEO. Assoc Ed @CochraneNeonate #NeoEBM 🇪🇨🇺🇸</t>
  </si>
  <si>
    <t>Doctor Researcher/Academic</t>
  </si>
  <si>
    <t>Philadelphia, PA</t>
  </si>
  <si>
    <t>https://cpce.research.chop.edu/about-us/team-members/nicolas-bamat-md-msce</t>
  </si>
  <si>
    <t>@ASagynbu</t>
  </si>
  <si>
    <t>Abduvalieva Sagynbu</t>
  </si>
  <si>
    <t>Neonatologist👩🏻‍⚕️ World citizen🌍</t>
  </si>
  <si>
    <t>Unknown</t>
  </si>
  <si>
    <t>Kyrgyzstan</t>
  </si>
  <si>
    <t>@jonathan_davis3</t>
  </si>
  <si>
    <t>Jonathan Davis</t>
  </si>
  <si>
    <t>Medical director for NETS WA. Neonatal consultant. Associate ed. with ADC F&amp;N Tweets personal and for ADC. Opinions my own. #foamed #foamneo.</t>
  </si>
  <si>
    <t>Doctor</t>
  </si>
  <si>
    <t>Perth, Western Australia</t>
  </si>
  <si>
    <t>@ADC_FN</t>
  </si>
  <si>
    <t>ADC F&amp;N</t>
  </si>
  <si>
    <t>Org. Media</t>
  </si>
  <si>
    <t>http://fn.bmj.com</t>
  </si>
  <si>
    <t>@NICU_Musings</t>
  </si>
  <si>
    <t>Michael Narvey</t>
  </si>
  <si>
    <t>A Neonatologist practicing in Canada. Enjoy dabbling in social media to help advance medical knowledge. AKA All Things Neonatal #MedEd #neotwitter #neoEBM</t>
  </si>
  <si>
    <t>Winnipeg, Canada</t>
  </si>
  <si>
    <t>https://allthingsneonatal.com</t>
  </si>
  <si>
    <t>@giligirl35</t>
  </si>
  <si>
    <t>Elissa Remmer</t>
  </si>
  <si>
    <t>Hanging in the #NICU. Into interdisciplinary #meded and #simulation in peds, and improving outcomes via education. #foamed #neoEBM #foamneo</t>
  </si>
  <si>
    <t>HCP</t>
  </si>
  <si>
    <t>Montreal, QC</t>
  </si>
  <si>
    <t>@LearnNna</t>
  </si>
  <si>
    <t>NNA_Learn</t>
  </si>
  <si>
    <t>'LEARN' -Linking Education and Research In Neonatal Care, a Special Interest group within the UK Neonatal Nurses Association. Chaired by J.Petty and B.Boyle</t>
  </si>
  <si>
    <t>United Kingdom</t>
  </si>
  <si>
    <t>http://www.nna.org.uk</t>
  </si>
  <si>
    <t>@AmyKKeir</t>
  </si>
  <si>
    <t>Amy Keir</t>
  </si>
  <si>
    <t>Neonatologist/Researcher @SAHMRI_AU &amp; @UniofAdelaide | @NHMRC Early Career Fellow | #neoEBM | #FOAMneo | She/Her | Opinions = mine</t>
  </si>
  <si>
    <t>Adelaide, South Australia</t>
  </si>
  <si>
    <t>https://researchers.adelaide.edu.au/profile/amy.keir</t>
  </si>
  <si>
    <t>@oelkhateeb</t>
  </si>
  <si>
    <t>Omar Elkhateeb, MD🌎</t>
  </si>
  <si>
    <t>Consultant Neonatologist at @KFMC_Riyadh. Love Evidence-Based Medicine (EBM), and more if it's #NeoEBM. Social Media Co-Editor at @EBNEO</t>
  </si>
  <si>
    <t>Riyadh</t>
  </si>
  <si>
    <t>http://www.ebneo.org</t>
  </si>
  <si>
    <t>@CNN_neonatal</t>
  </si>
  <si>
    <t>CNN_neonatal</t>
  </si>
  <si>
    <t>Canadian Neonatal Network™ - Dedicated to improving neonatal-perinatal health. Retweets are not endorsements.</t>
  </si>
  <si>
    <t>Toronto, Ontario, Canada</t>
  </si>
  <si>
    <t>http://www.canadianneonatalnetwork.org/</t>
  </si>
  <si>
    <t>@vitoalbi</t>
  </si>
  <si>
    <t>Victoria Aldecoa</t>
  </si>
  <si>
    <t>@hospitalclinic &amp; @BCNatalResearch neonatologist</t>
  </si>
  <si>
    <t>Barcelona, Cataluña</t>
  </si>
  <si>
    <t>@KentWillisMD</t>
  </si>
  <si>
    <t>Kent Willis MD</t>
  </si>
  <si>
    <t>Assistant Professor Neonatologist Physician-Scientist @UABSOM @usbpeds K08-supported from @nih_nhlbi | mycobiome | gut-lung axis | he/him | member @LabLung</t>
  </si>
  <si>
    <t>Birmingham, AL</t>
  </si>
  <si>
    <t>http://linkedin.com/in/kent-willis-md-aa776b25</t>
  </si>
  <si>
    <t>@souvik_neo</t>
  </si>
  <si>
    <t>Souvik Mitra</t>
  </si>
  <si>
    <t>Assistant Professor, Pediatrics, Dalhousie University; Research interests: Hemodynamics, perfusion &amp; oxygenation in preemies; Social media editor @EBNEO #neoEBM</t>
  </si>
  <si>
    <t>Halifax, Nova Scotia</t>
  </si>
  <si>
    <t>https://www.researchgate.net/profile/Souvik_Mitra2</t>
  </si>
  <si>
    <t>@drbretty</t>
  </si>
  <si>
    <t>Brett J. Manley</t>
  </si>
  <si>
    <t>Neonatologist @thewomens | Associate Professor @UniMelbMDHS | @PlussTrial | @CREnewborn | Opinions my own #neoEBM</t>
  </si>
  <si>
    <t>Melbourne, Victoria, Australia</t>
  </si>
  <si>
    <t>@BrianKingNeo</t>
  </si>
  <si>
    <t>Brian King</t>
  </si>
  <si>
    <t>Neonatology fellow @TexasChildrens and @BCMHouston. Interests are #neoEBM and value-based care. My opinions are my own (I have many). Social media lead @EBNEO</t>
  </si>
  <si>
    <t>Houston, TX</t>
  </si>
  <si>
    <t>@neo_twiter</t>
  </si>
  <si>
    <t>NeoTwiter</t>
  </si>
  <si>
    <t>Bot retweets #COVIDNeo #Equity4Babies #FOAMNeo #NeoEBM #Neonatology #NeoPapers #NeoGraphics #NeoTwitter. Logo based on @freepik. Human @proanoA.</t>
  </si>
  <si>
    <t>@ravimpatelmd</t>
  </si>
  <si>
    <t>Ravi Mangal Patel</t>
  </si>
  <si>
    <t>Neonatologist, researcher: NEC, transfusion, caffeine, #preemie survival. Passionate about #neoEBM #QI #preventNEC. Scientific Advisor @NECSociety. Tweets=own.</t>
  </si>
  <si>
    <t>Atlanta, GA</t>
  </si>
  <si>
    <t>http://www.pedsresearch.org/research-group/ravi-patel</t>
  </si>
  <si>
    <t>@JPerinatology</t>
  </si>
  <si>
    <t>Journal of Perinatology</t>
  </si>
  <si>
    <t>https://www.nature.com/jp/</t>
  </si>
  <si>
    <t>@neonatelee1</t>
  </si>
  <si>
    <t>neonatelee</t>
  </si>
  <si>
    <t>Academic lead for simulation. RN Child. ED &amp; NICU. MSc NICU nursing. Snr lecturer. Father. Husband. EdD Auto-ethnography. Pompey. All opinions my own.</t>
  </si>
  <si>
    <t>Neonatologist</t>
  </si>
  <si>
    <t>Neonatal nurse</t>
  </si>
  <si>
    <t>Organisation</t>
  </si>
  <si>
    <t>Neonatal fellow</t>
  </si>
  <si>
    <t>Bot retweeting #neoEBM developed by a neonatal resident</t>
  </si>
  <si>
    <t>Journal</t>
  </si>
  <si>
    <t>Neonatal research organisation</t>
  </si>
  <si>
    <t>Previous tweets</t>
  </si>
  <si>
    <t>New tweets</t>
  </si>
  <si>
    <t>Cummulative tweets</t>
  </si>
  <si>
    <t>Previous users</t>
  </si>
  <si>
    <t>New users</t>
  </si>
  <si>
    <t>Cummulative users</t>
  </si>
  <si>
    <t>LastCell</t>
  </si>
  <si>
    <t>Range</t>
  </si>
  <si>
    <t>UCL</t>
  </si>
  <si>
    <t xml:space="preserve"> +2 Sigma</t>
  </si>
  <si>
    <t xml:space="preserve"> +1 Sigma</t>
  </si>
  <si>
    <t>Average</t>
  </si>
  <si>
    <t xml:space="preserve"> -1 Sigma</t>
  </si>
  <si>
    <t xml:space="preserve"> -2 Sigma</t>
  </si>
  <si>
    <t>LCL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</si>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</sst>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1" fontId="0" fillId="0" borderId="0" xfId="0" applyNumberFormat="1"/>
    <xf numFmtId="17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/>
    <xf numFmtId="164" fontId="0" fillId="0" borderId="0" xfId="0" applyNumberFormat="1"/>
    <xf numFmtId="17" fontId="2" fillId="0" borderId="0" xfId="0" applyNumberFormat="1" applyFont="1" applyFill="1" applyAlignment="1"/>
    <xf numFmtId="164" fontId="0" fillId="0" borderId="0" xfId="0" applyNumberFormat="1" applyFill="1"/>
    <xf numFmtId="0" fontId="0" fillId="0" borderId="0" xfId="0" applyFill="1"/>
    <xf numFmtId="0" fontId="0" fillId="0" borderId="0" xfId="0"/>
    <xf numFmtId="0" fontId="1" fillId="0" borderId="0" xfId="1"/>
    <xf numFmtId="3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>
                <a:solidFill>
                  <a:srgbClr val="000000"/>
                </a:solidFill>
                <a:latin typeface=" +mn-lt"/>
              </a:defRPr>
            </a:pPr>
            <a:r>
              <a:rPr lang="en-GB" sz="1800" b="1" i="0">
                <a:solidFill>
                  <a:srgbClr val="000000"/>
                </a:solidFill>
                <a:latin typeface=" +mn-lt"/>
              </a:rPr>
              <a:t>Raw data - mR Chart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'Raw data XmR '!$K$1</c:f>
              <c:strCache>
                <c:ptCount val="1"/>
                <c:pt idx="0">
                  <c:v>Range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</c:marker>
          <c:dPt>
            <c:idx val="1"/>
            <c:marker>
              <c:symbol val="diamond"/>
              <c:size val="6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B08-BF41-80BF-531EF4DB8916}"/>
              </c:ext>
            </c:extLst>
          </c:dPt>
          <c:dPt>
            <c:idx val="11"/>
            <c:marker>
              <c:symbol val="diamond"/>
              <c:size val="6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B08-BF41-80BF-531EF4DB8916}"/>
              </c:ext>
            </c:extLst>
          </c:dPt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'!$K$2:$K$33</c:f>
              <c:numCache>
                <c:formatCode>0.0</c:formatCode>
                <c:ptCount val="32"/>
                <c:pt idx="1">
                  <c:v>178</c:v>
                </c:pt>
                <c:pt idx="2">
                  <c:v>18</c:v>
                </c:pt>
                <c:pt idx="3">
                  <c:v>4</c:v>
                </c:pt>
                <c:pt idx="4">
                  <c:v>53</c:v>
                </c:pt>
                <c:pt idx="5">
                  <c:v>18</c:v>
                </c:pt>
                <c:pt idx="6">
                  <c:v>32</c:v>
                </c:pt>
                <c:pt idx="7">
                  <c:v>62</c:v>
                </c:pt>
                <c:pt idx="8">
                  <c:v>3</c:v>
                </c:pt>
                <c:pt idx="9">
                  <c:v>5</c:v>
                </c:pt>
                <c:pt idx="10">
                  <c:v>10</c:v>
                </c:pt>
                <c:pt idx="11">
                  <c:v>85</c:v>
                </c:pt>
                <c:pt idx="12">
                  <c:v>3</c:v>
                </c:pt>
                <c:pt idx="13">
                  <c:v>27</c:v>
                </c:pt>
                <c:pt idx="14">
                  <c:v>50</c:v>
                </c:pt>
                <c:pt idx="15">
                  <c:v>15</c:v>
                </c:pt>
                <c:pt idx="16">
                  <c:v>25</c:v>
                </c:pt>
                <c:pt idx="17">
                  <c:v>9</c:v>
                </c:pt>
                <c:pt idx="18">
                  <c:v>32</c:v>
                </c:pt>
                <c:pt idx="19">
                  <c:v>31</c:v>
                </c:pt>
                <c:pt idx="20">
                  <c:v>22</c:v>
                </c:pt>
                <c:pt idx="21">
                  <c:v>68</c:v>
                </c:pt>
                <c:pt idx="22">
                  <c:v>8</c:v>
                </c:pt>
                <c:pt idx="23">
                  <c:v>16</c:v>
                </c:pt>
                <c:pt idx="24">
                  <c:v>19</c:v>
                </c:pt>
                <c:pt idx="25">
                  <c:v>17</c:v>
                </c:pt>
                <c:pt idx="26">
                  <c:v>28</c:v>
                </c:pt>
                <c:pt idx="27">
                  <c:v>12</c:v>
                </c:pt>
                <c:pt idx="28">
                  <c:v>12</c:v>
                </c:pt>
                <c:pt idx="29">
                  <c:v>3</c:v>
                </c:pt>
                <c:pt idx="30">
                  <c:v>39</c:v>
                </c:pt>
                <c:pt idx="3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8-BF41-80BF-531EF4DB8916}"/>
            </c:ext>
          </c:extLst>
        </c:ser>
        <c:ser>
          <c:idx val="1"/>
          <c:order val="1"/>
          <c:tx>
            <c:strRef>
              <c:f>'Raw data XmR '!$L$1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3643659624855236E-2"/>
                  <c:y val="-2.093595937302901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UCL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B08-BF41-80BF-531EF4DB8916}"/>
                </c:ext>
              </c:extLst>
            </c:dLbl>
            <c:dLbl>
              <c:idx val="30"/>
              <c:layout>
                <c:manualLayout>
                  <c:x val="-1.3643659624855224E-2"/>
                  <c:y val="-2.0935959373029011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08-BF41-80BF-531EF4DB89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'!$L$2:$L$33</c:f>
              <c:numCache>
                <c:formatCode>0.0</c:formatCode>
                <c:ptCount val="32"/>
                <c:pt idx="1">
                  <c:v>83.308499999999995</c:v>
                </c:pt>
                <c:pt idx="2">
                  <c:v>83.308499999999995</c:v>
                </c:pt>
                <c:pt idx="3">
                  <c:v>83.308499999999995</c:v>
                </c:pt>
                <c:pt idx="4">
                  <c:v>83.308499999999995</c:v>
                </c:pt>
                <c:pt idx="5">
                  <c:v>83.308499999999995</c:v>
                </c:pt>
                <c:pt idx="6">
                  <c:v>83.308499999999995</c:v>
                </c:pt>
                <c:pt idx="7">
                  <c:v>83.308499999999995</c:v>
                </c:pt>
                <c:pt idx="8">
                  <c:v>83.308499999999995</c:v>
                </c:pt>
                <c:pt idx="9">
                  <c:v>83.308499999999995</c:v>
                </c:pt>
                <c:pt idx="10">
                  <c:v>83.308499999999995</c:v>
                </c:pt>
                <c:pt idx="11">
                  <c:v>83.308499999999995</c:v>
                </c:pt>
                <c:pt idx="12">
                  <c:v>83.308499999999995</c:v>
                </c:pt>
                <c:pt idx="13">
                  <c:v>83.308499999999995</c:v>
                </c:pt>
                <c:pt idx="14">
                  <c:v>83.308499999999995</c:v>
                </c:pt>
                <c:pt idx="15">
                  <c:v>83.308499999999995</c:v>
                </c:pt>
                <c:pt idx="16">
                  <c:v>83.308499999999995</c:v>
                </c:pt>
                <c:pt idx="17">
                  <c:v>83.308499999999995</c:v>
                </c:pt>
                <c:pt idx="18">
                  <c:v>83.308499999999995</c:v>
                </c:pt>
                <c:pt idx="19">
                  <c:v>83.308499999999995</c:v>
                </c:pt>
                <c:pt idx="20">
                  <c:v>83.308499999999995</c:v>
                </c:pt>
                <c:pt idx="21">
                  <c:v>83.308499999999995</c:v>
                </c:pt>
                <c:pt idx="22">
                  <c:v>83.308499999999995</c:v>
                </c:pt>
                <c:pt idx="23">
                  <c:v>83.308499999999995</c:v>
                </c:pt>
                <c:pt idx="24">
                  <c:v>83.308499999999995</c:v>
                </c:pt>
                <c:pt idx="25">
                  <c:v>83.308499999999995</c:v>
                </c:pt>
                <c:pt idx="26">
                  <c:v>83.308499999999995</c:v>
                </c:pt>
                <c:pt idx="27">
                  <c:v>83.308499999999995</c:v>
                </c:pt>
                <c:pt idx="28">
                  <c:v>83.308499999999995</c:v>
                </c:pt>
                <c:pt idx="29">
                  <c:v>83.308499999999995</c:v>
                </c:pt>
                <c:pt idx="30">
                  <c:v>83.308499999999995</c:v>
                </c:pt>
                <c:pt idx="31">
                  <c:v>83.308499999999995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08-BF41-80BF-531EF4DB8916}"/>
            </c:ext>
          </c:extLst>
        </c:ser>
        <c:ser>
          <c:idx val="2"/>
          <c:order val="2"/>
          <c:tx>
            <c:strRef>
              <c:f>'Raw data XmR '!$M$1</c:f>
              <c:strCache>
                <c:ptCount val="1"/>
                <c:pt idx="0">
                  <c:v> +2 Sigma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Dot"/>
            </a:ln>
            <a:effectLst/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'!$M$2:$M$33</c:f>
              <c:numCache>
                <c:formatCode>0.0</c:formatCode>
                <c:ptCount val="32"/>
                <c:pt idx="1">
                  <c:v>64.038999999999987</c:v>
                </c:pt>
                <c:pt idx="2">
                  <c:v>64.038999999999987</c:v>
                </c:pt>
                <c:pt idx="3">
                  <c:v>64.038999999999987</c:v>
                </c:pt>
                <c:pt idx="4">
                  <c:v>64.038999999999987</c:v>
                </c:pt>
                <c:pt idx="5">
                  <c:v>64.038999999999987</c:v>
                </c:pt>
                <c:pt idx="6">
                  <c:v>64.038999999999987</c:v>
                </c:pt>
                <c:pt idx="7">
                  <c:v>64.038999999999987</c:v>
                </c:pt>
                <c:pt idx="8">
                  <c:v>64.038999999999987</c:v>
                </c:pt>
                <c:pt idx="9">
                  <c:v>64.038999999999987</c:v>
                </c:pt>
                <c:pt idx="10">
                  <c:v>64.038999999999987</c:v>
                </c:pt>
                <c:pt idx="11">
                  <c:v>64.038999999999987</c:v>
                </c:pt>
                <c:pt idx="12">
                  <c:v>64.038999999999987</c:v>
                </c:pt>
                <c:pt idx="13">
                  <c:v>64.038999999999987</c:v>
                </c:pt>
                <c:pt idx="14">
                  <c:v>64.038999999999987</c:v>
                </c:pt>
                <c:pt idx="15">
                  <c:v>64.038999999999987</c:v>
                </c:pt>
                <c:pt idx="16">
                  <c:v>64.038999999999987</c:v>
                </c:pt>
                <c:pt idx="17">
                  <c:v>64.038999999999987</c:v>
                </c:pt>
                <c:pt idx="18">
                  <c:v>64.038999999999987</c:v>
                </c:pt>
                <c:pt idx="19">
                  <c:v>64.038999999999987</c:v>
                </c:pt>
                <c:pt idx="20">
                  <c:v>64.038999999999987</c:v>
                </c:pt>
                <c:pt idx="21">
                  <c:v>64.038999999999987</c:v>
                </c:pt>
                <c:pt idx="22">
                  <c:v>64.038999999999987</c:v>
                </c:pt>
                <c:pt idx="23">
                  <c:v>64.038999999999987</c:v>
                </c:pt>
                <c:pt idx="24">
                  <c:v>64.038999999999987</c:v>
                </c:pt>
                <c:pt idx="25">
                  <c:v>64.038999999999987</c:v>
                </c:pt>
                <c:pt idx="26">
                  <c:v>64.038999999999987</c:v>
                </c:pt>
                <c:pt idx="27">
                  <c:v>64.038999999999987</c:v>
                </c:pt>
                <c:pt idx="28">
                  <c:v>64.038999999999987</c:v>
                </c:pt>
                <c:pt idx="29">
                  <c:v>64.038999999999987</c:v>
                </c:pt>
                <c:pt idx="30">
                  <c:v>64.038999999999987</c:v>
                </c:pt>
                <c:pt idx="31">
                  <c:v>64.038999999999987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08-BF41-80BF-531EF4DB8916}"/>
            </c:ext>
          </c:extLst>
        </c:ser>
        <c:ser>
          <c:idx val="3"/>
          <c:order val="3"/>
          <c:tx>
            <c:strRef>
              <c:f>'Raw data XmR '!$N$1</c:f>
              <c:strCache>
                <c:ptCount val="1"/>
                <c:pt idx="0">
                  <c:v> +1 Sigma</c:v>
                </c:pt>
              </c:strCache>
            </c:strRef>
          </c:tx>
          <c:spPr>
            <a:ln w="0">
              <a:solidFill>
                <a:srgbClr val="008080"/>
              </a:solidFill>
              <a:prstDash val="dashDot"/>
            </a:ln>
            <a:effectLst/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'!$N$2:$N$33</c:f>
              <c:numCache>
                <c:formatCode>0.0</c:formatCode>
                <c:ptCount val="32"/>
                <c:pt idx="1">
                  <c:v>44.769499999999994</c:v>
                </c:pt>
                <c:pt idx="2">
                  <c:v>44.769499999999994</c:v>
                </c:pt>
                <c:pt idx="3">
                  <c:v>44.769499999999994</c:v>
                </c:pt>
                <c:pt idx="4">
                  <c:v>44.769499999999994</c:v>
                </c:pt>
                <c:pt idx="5">
                  <c:v>44.769499999999994</c:v>
                </c:pt>
                <c:pt idx="6">
                  <c:v>44.769499999999994</c:v>
                </c:pt>
                <c:pt idx="7">
                  <c:v>44.769499999999994</c:v>
                </c:pt>
                <c:pt idx="8">
                  <c:v>44.769499999999994</c:v>
                </c:pt>
                <c:pt idx="9">
                  <c:v>44.769499999999994</c:v>
                </c:pt>
                <c:pt idx="10">
                  <c:v>44.769499999999994</c:v>
                </c:pt>
                <c:pt idx="11">
                  <c:v>44.769499999999994</c:v>
                </c:pt>
                <c:pt idx="12">
                  <c:v>44.769499999999994</c:v>
                </c:pt>
                <c:pt idx="13">
                  <c:v>44.769499999999994</c:v>
                </c:pt>
                <c:pt idx="14">
                  <c:v>44.769499999999994</c:v>
                </c:pt>
                <c:pt idx="15">
                  <c:v>44.769499999999994</c:v>
                </c:pt>
                <c:pt idx="16">
                  <c:v>44.769499999999994</c:v>
                </c:pt>
                <c:pt idx="17">
                  <c:v>44.769499999999994</c:v>
                </c:pt>
                <c:pt idx="18">
                  <c:v>44.769499999999994</c:v>
                </c:pt>
                <c:pt idx="19">
                  <c:v>44.769499999999994</c:v>
                </c:pt>
                <c:pt idx="20">
                  <c:v>44.769499999999994</c:v>
                </c:pt>
                <c:pt idx="21">
                  <c:v>44.769499999999994</c:v>
                </c:pt>
                <c:pt idx="22">
                  <c:v>44.769499999999994</c:v>
                </c:pt>
                <c:pt idx="23">
                  <c:v>44.769499999999994</c:v>
                </c:pt>
                <c:pt idx="24">
                  <c:v>44.769499999999994</c:v>
                </c:pt>
                <c:pt idx="25">
                  <c:v>44.769499999999994</c:v>
                </c:pt>
                <c:pt idx="26">
                  <c:v>44.769499999999994</c:v>
                </c:pt>
                <c:pt idx="27">
                  <c:v>44.769499999999994</c:v>
                </c:pt>
                <c:pt idx="28">
                  <c:v>44.769499999999994</c:v>
                </c:pt>
                <c:pt idx="29">
                  <c:v>44.769499999999994</c:v>
                </c:pt>
                <c:pt idx="30">
                  <c:v>44.769499999999994</c:v>
                </c:pt>
                <c:pt idx="31">
                  <c:v>44.769499999999994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08-BF41-80BF-531EF4DB8916}"/>
            </c:ext>
          </c:extLst>
        </c:ser>
        <c:ser>
          <c:idx val="4"/>
          <c:order val="4"/>
          <c:tx>
            <c:strRef>
              <c:f>'Raw data XmR '!$O$1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9999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3643659624855236E-2"/>
                  <c:y val="-2.093595937302901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CL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B08-BF41-80BF-531EF4DB8916}"/>
                </c:ext>
              </c:extLst>
            </c:dLbl>
            <c:dLbl>
              <c:idx val="30"/>
              <c:layout>
                <c:manualLayout>
                  <c:x val="-1.3643659624855224E-2"/>
                  <c:y val="-2.0935959373029011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08-BF41-80BF-531EF4DB89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'!$O$2:$O$33</c:f>
              <c:numCache>
                <c:formatCode>0.0</c:formatCode>
                <c:ptCount val="32"/>
                <c:pt idx="0">
                  <c:v>25.5</c:v>
                </c:pt>
                <c:pt idx="1">
                  <c:v>25.5</c:v>
                </c:pt>
                <c:pt idx="2">
                  <c:v>25.5</c:v>
                </c:pt>
                <c:pt idx="3">
                  <c:v>25.5</c:v>
                </c:pt>
                <c:pt idx="4">
                  <c:v>25.5</c:v>
                </c:pt>
                <c:pt idx="5">
                  <c:v>25.5</c:v>
                </c:pt>
                <c:pt idx="6">
                  <c:v>25.5</c:v>
                </c:pt>
                <c:pt idx="7">
                  <c:v>25.5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25.5</c:v>
                </c:pt>
                <c:pt idx="13">
                  <c:v>25.5</c:v>
                </c:pt>
                <c:pt idx="14">
                  <c:v>25.5</c:v>
                </c:pt>
                <c:pt idx="15">
                  <c:v>25.5</c:v>
                </c:pt>
                <c:pt idx="16">
                  <c:v>25.5</c:v>
                </c:pt>
                <c:pt idx="17">
                  <c:v>25.5</c:v>
                </c:pt>
                <c:pt idx="18">
                  <c:v>25.5</c:v>
                </c:pt>
                <c:pt idx="19">
                  <c:v>25.5</c:v>
                </c:pt>
                <c:pt idx="20">
                  <c:v>25.5</c:v>
                </c:pt>
                <c:pt idx="21">
                  <c:v>25.5</c:v>
                </c:pt>
                <c:pt idx="22">
                  <c:v>25.5</c:v>
                </c:pt>
                <c:pt idx="23">
                  <c:v>25.5</c:v>
                </c:pt>
                <c:pt idx="24">
                  <c:v>25.5</c:v>
                </c:pt>
                <c:pt idx="25">
                  <c:v>25.5</c:v>
                </c:pt>
                <c:pt idx="26">
                  <c:v>25.5</c:v>
                </c:pt>
                <c:pt idx="27">
                  <c:v>25.5</c:v>
                </c:pt>
                <c:pt idx="28">
                  <c:v>25.5</c:v>
                </c:pt>
                <c:pt idx="29">
                  <c:v>25.5</c:v>
                </c:pt>
                <c:pt idx="30">
                  <c:v>25.5</c:v>
                </c:pt>
                <c:pt idx="3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08-BF41-80BF-531EF4DB8916}"/>
            </c:ext>
          </c:extLst>
        </c:ser>
        <c:ser>
          <c:idx val="5"/>
          <c:order val="5"/>
          <c:tx>
            <c:strRef>
              <c:f>'Raw data XmR '!$P$1</c:f>
              <c:strCache>
                <c:ptCount val="1"/>
                <c:pt idx="0">
                  <c:v> -1 Sigma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Dot"/>
            </a:ln>
            <a:effectLst/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'!$P$2:$P$33</c:f>
              <c:numCache>
                <c:formatCode>0.0</c:formatCode>
                <c:ptCount val="32"/>
                <c:pt idx="1">
                  <c:v>6.2305000000000028</c:v>
                </c:pt>
                <c:pt idx="2">
                  <c:v>6.2305000000000028</c:v>
                </c:pt>
                <c:pt idx="3">
                  <c:v>6.2305000000000028</c:v>
                </c:pt>
                <c:pt idx="4">
                  <c:v>6.2305000000000028</c:v>
                </c:pt>
                <c:pt idx="5">
                  <c:v>6.2305000000000028</c:v>
                </c:pt>
                <c:pt idx="6">
                  <c:v>6.2305000000000028</c:v>
                </c:pt>
                <c:pt idx="7">
                  <c:v>6.2305000000000028</c:v>
                </c:pt>
                <c:pt idx="8">
                  <c:v>6.2305000000000028</c:v>
                </c:pt>
                <c:pt idx="9">
                  <c:v>6.2305000000000028</c:v>
                </c:pt>
                <c:pt idx="10">
                  <c:v>6.2305000000000028</c:v>
                </c:pt>
                <c:pt idx="11">
                  <c:v>6.2305000000000028</c:v>
                </c:pt>
                <c:pt idx="12">
                  <c:v>6.2305000000000028</c:v>
                </c:pt>
                <c:pt idx="13">
                  <c:v>6.2305000000000028</c:v>
                </c:pt>
                <c:pt idx="14">
                  <c:v>6.2305000000000028</c:v>
                </c:pt>
                <c:pt idx="15">
                  <c:v>6.2305000000000028</c:v>
                </c:pt>
                <c:pt idx="16">
                  <c:v>6.2305000000000028</c:v>
                </c:pt>
                <c:pt idx="17">
                  <c:v>6.2305000000000028</c:v>
                </c:pt>
                <c:pt idx="18">
                  <c:v>6.2305000000000028</c:v>
                </c:pt>
                <c:pt idx="19">
                  <c:v>6.2305000000000028</c:v>
                </c:pt>
                <c:pt idx="20">
                  <c:v>6.2305000000000028</c:v>
                </c:pt>
                <c:pt idx="21">
                  <c:v>6.2305000000000028</c:v>
                </c:pt>
                <c:pt idx="22">
                  <c:v>6.2305000000000028</c:v>
                </c:pt>
                <c:pt idx="23">
                  <c:v>6.2305000000000028</c:v>
                </c:pt>
                <c:pt idx="24">
                  <c:v>6.2305000000000028</c:v>
                </c:pt>
                <c:pt idx="25">
                  <c:v>6.2305000000000028</c:v>
                </c:pt>
                <c:pt idx="26">
                  <c:v>6.2305000000000028</c:v>
                </c:pt>
                <c:pt idx="27">
                  <c:v>6.2305000000000028</c:v>
                </c:pt>
                <c:pt idx="28">
                  <c:v>6.2305000000000028</c:v>
                </c:pt>
                <c:pt idx="29">
                  <c:v>6.2305000000000028</c:v>
                </c:pt>
                <c:pt idx="30">
                  <c:v>6.2305000000000028</c:v>
                </c:pt>
                <c:pt idx="31">
                  <c:v>6.2305000000000028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08-BF41-80BF-531EF4DB8916}"/>
            </c:ext>
          </c:extLst>
        </c:ser>
        <c:ser>
          <c:idx val="6"/>
          <c:order val="6"/>
          <c:tx>
            <c:strRef>
              <c:f>'Raw data XmR '!$Q$1</c:f>
              <c:strCache>
                <c:ptCount val="1"/>
                <c:pt idx="0">
                  <c:v> -2 Sigma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Dot"/>
            </a:ln>
            <a:effectLst/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'!$Q$2:$Q$33</c:f>
              <c:numCache>
                <c:formatCode>0.0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B08-BF41-80BF-531EF4DB8916}"/>
            </c:ext>
          </c:extLst>
        </c:ser>
        <c:ser>
          <c:idx val="7"/>
          <c:order val="7"/>
          <c:tx>
            <c:strRef>
              <c:f>'Raw data XmR '!$R$1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  <a:effectLst/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'!$R$2:$R$33</c:f>
              <c:numCache>
                <c:formatCode>0.0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B08-BF41-80BF-531EF4DB8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095840"/>
        <c:axId val="1495097488"/>
      </c:lineChart>
      <c:catAx>
        <c:axId val="149509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  <a:latin typeface=" +mn-lt"/>
                  </a:defRPr>
                </a:pPr>
                <a:r>
                  <a:rPr lang="en-GB" sz="1000" b="1" i="0">
                    <a:solidFill>
                      <a:srgbClr val="000000"/>
                    </a:solidFill>
                    <a:latin typeface=" +mn-lt"/>
                  </a:rPr>
                  <a:t>May-18 - Dec-20</a:t>
                </a:r>
              </a:p>
            </c:rich>
          </c:tx>
          <c:overlay val="0"/>
        </c:title>
        <c:numFmt formatCode="mmm\-yy" sourceLinked="1"/>
        <c:majorTickMark val="out"/>
        <c:minorTickMark val="none"/>
        <c:tickLblPos val="nextTo"/>
        <c:crossAx val="1495097488"/>
        <c:crosses val="autoZero"/>
        <c:auto val="0"/>
        <c:lblAlgn val="ctr"/>
        <c:lblOffset val="100"/>
        <c:noMultiLvlLbl val="0"/>
      </c:catAx>
      <c:valAx>
        <c:axId val="1495097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  <a:latin typeface=" +mn-lt"/>
                  </a:defRPr>
                </a:pPr>
                <a:r>
                  <a:rPr lang="en-GB" sz="1000" b="1" i="0">
                    <a:solidFill>
                      <a:srgbClr val="000000"/>
                    </a:solidFill>
                    <a:latin typeface=" +mn-lt"/>
                  </a:rPr>
                  <a:t>Range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49509584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'Raw data XmR '!$B$1</c:f>
              <c:strCache>
                <c:ptCount val="1"/>
                <c:pt idx="0">
                  <c:v>New users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0-51D9-8746-8B1D-39B11DCF2D4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1-51D9-8746-8B1D-39B11DCF2D4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51D9-8746-8B1D-39B11DCF2D4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4-51D9-8746-8B1D-39B11DCF2D4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5-51D9-8746-8B1D-39B11DCF2D4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6-51D9-8746-8B1D-39B11DCF2D45}"/>
              </c:ext>
            </c:extLst>
          </c:dPt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'!$B$2:$B$33</c:f>
              <c:numCache>
                <c:formatCode>0.0</c:formatCode>
                <c:ptCount val="32"/>
                <c:pt idx="0">
                  <c:v>323</c:v>
                </c:pt>
                <c:pt idx="1">
                  <c:v>145</c:v>
                </c:pt>
                <c:pt idx="2">
                  <c:v>127</c:v>
                </c:pt>
                <c:pt idx="3">
                  <c:v>123</c:v>
                </c:pt>
                <c:pt idx="4">
                  <c:v>70</c:v>
                </c:pt>
                <c:pt idx="5">
                  <c:v>88</c:v>
                </c:pt>
                <c:pt idx="6">
                  <c:v>120</c:v>
                </c:pt>
                <c:pt idx="7">
                  <c:v>58</c:v>
                </c:pt>
                <c:pt idx="8">
                  <c:v>55</c:v>
                </c:pt>
                <c:pt idx="9">
                  <c:v>50</c:v>
                </c:pt>
                <c:pt idx="10">
                  <c:v>60</c:v>
                </c:pt>
                <c:pt idx="11">
                  <c:v>145</c:v>
                </c:pt>
                <c:pt idx="12">
                  <c:v>148</c:v>
                </c:pt>
                <c:pt idx="13">
                  <c:v>121</c:v>
                </c:pt>
                <c:pt idx="14">
                  <c:v>71</c:v>
                </c:pt>
                <c:pt idx="15">
                  <c:v>56</c:v>
                </c:pt>
                <c:pt idx="16">
                  <c:v>81</c:v>
                </c:pt>
                <c:pt idx="17">
                  <c:v>72</c:v>
                </c:pt>
                <c:pt idx="18">
                  <c:v>104</c:v>
                </c:pt>
                <c:pt idx="19">
                  <c:v>73</c:v>
                </c:pt>
                <c:pt idx="20">
                  <c:v>51</c:v>
                </c:pt>
                <c:pt idx="21">
                  <c:v>119</c:v>
                </c:pt>
                <c:pt idx="22">
                  <c:v>111</c:v>
                </c:pt>
                <c:pt idx="23">
                  <c:v>95</c:v>
                </c:pt>
                <c:pt idx="24">
                  <c:v>76</c:v>
                </c:pt>
                <c:pt idx="25">
                  <c:v>59</c:v>
                </c:pt>
                <c:pt idx="26">
                  <c:v>87</c:v>
                </c:pt>
                <c:pt idx="27">
                  <c:v>99</c:v>
                </c:pt>
                <c:pt idx="28">
                  <c:v>111</c:v>
                </c:pt>
                <c:pt idx="29">
                  <c:v>114</c:v>
                </c:pt>
                <c:pt idx="30">
                  <c:v>75</c:v>
                </c:pt>
                <c:pt idx="3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9-8746-8B1D-39B11DCF2D45}"/>
            </c:ext>
          </c:extLst>
        </c:ser>
        <c:ser>
          <c:idx val="1"/>
          <c:order val="1"/>
          <c:tx>
            <c:strRef>
              <c:f>'Raw data XmR '!$C$1</c:f>
              <c:strCache>
                <c:ptCount val="1"/>
                <c:pt idx="0">
                  <c:v>UCL</c:v>
                </c:pt>
              </c:strCache>
            </c:strRef>
          </c:tx>
          <c:spPr>
            <a:ln w="12700" cap="rnd" cmpd="sng" algn="ctr">
              <a:noFill/>
              <a:prstDash val="dash"/>
              <a:round/>
            </a:ln>
            <a:effectLst/>
            <a:extLst>
              <a:ext uri="{91240B29-F687-4F45-9708-019B960494DF}">
                <a14:hiddenLine xmlns:a14="http://schemas.microsoft.com/office/drawing/2010/main" w="12700" cap="rnd" cmpd="sng" algn="ctr">
                  <a:solidFill>
                    <a:srgbClr val="FF0000"/>
                  </a:solidFill>
                  <a:prstDash val="dash"/>
                  <a:round/>
                </a14:hiddenLine>
              </a:ext>
            </a:extLst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'!$C$2:$C$33</c:f>
              <c:numCache>
                <c:formatCode>0.0</c:formatCode>
                <c:ptCount val="32"/>
                <c:pt idx="0">
                  <c:v>167.86124999999998</c:v>
                </c:pt>
                <c:pt idx="1">
                  <c:v>167.86124999999998</c:v>
                </c:pt>
                <c:pt idx="2">
                  <c:v>167.86124999999998</c:v>
                </c:pt>
                <c:pt idx="3">
                  <c:v>167.86124999999998</c:v>
                </c:pt>
                <c:pt idx="4">
                  <c:v>167.86124999999998</c:v>
                </c:pt>
                <c:pt idx="5">
                  <c:v>167.86124999999998</c:v>
                </c:pt>
                <c:pt idx="6">
                  <c:v>167.86124999999998</c:v>
                </c:pt>
                <c:pt idx="7">
                  <c:v>167.86124999999998</c:v>
                </c:pt>
                <c:pt idx="8">
                  <c:v>167.86124999999998</c:v>
                </c:pt>
                <c:pt idx="9">
                  <c:v>167.86124999999998</c:v>
                </c:pt>
                <c:pt idx="10">
                  <c:v>167.86124999999998</c:v>
                </c:pt>
                <c:pt idx="11">
                  <c:v>167.86124999999998</c:v>
                </c:pt>
                <c:pt idx="12">
                  <c:v>167.86124999999998</c:v>
                </c:pt>
                <c:pt idx="13">
                  <c:v>167.86124999999998</c:v>
                </c:pt>
                <c:pt idx="14">
                  <c:v>167.86124999999998</c:v>
                </c:pt>
                <c:pt idx="15">
                  <c:v>167.86124999999998</c:v>
                </c:pt>
                <c:pt idx="16">
                  <c:v>167.86124999999998</c:v>
                </c:pt>
                <c:pt idx="17">
                  <c:v>167.86124999999998</c:v>
                </c:pt>
                <c:pt idx="18">
                  <c:v>167.86124999999998</c:v>
                </c:pt>
                <c:pt idx="19">
                  <c:v>167.86124999999998</c:v>
                </c:pt>
                <c:pt idx="20">
                  <c:v>167.86124999999998</c:v>
                </c:pt>
                <c:pt idx="21">
                  <c:v>167.86124999999998</c:v>
                </c:pt>
                <c:pt idx="22">
                  <c:v>167.86124999999998</c:v>
                </c:pt>
                <c:pt idx="23">
                  <c:v>167.86124999999998</c:v>
                </c:pt>
                <c:pt idx="24">
                  <c:v>167.86124999999998</c:v>
                </c:pt>
                <c:pt idx="25">
                  <c:v>167.86124999999998</c:v>
                </c:pt>
                <c:pt idx="26">
                  <c:v>167.86124999999998</c:v>
                </c:pt>
                <c:pt idx="27">
                  <c:v>167.86124999999998</c:v>
                </c:pt>
                <c:pt idx="28">
                  <c:v>167.86124999999998</c:v>
                </c:pt>
                <c:pt idx="29">
                  <c:v>167.86124999999998</c:v>
                </c:pt>
                <c:pt idx="30">
                  <c:v>167.86124999999998</c:v>
                </c:pt>
                <c:pt idx="31">
                  <c:v>167.86124999999998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D9-8746-8B1D-39B11DCF2D45}"/>
            </c:ext>
          </c:extLst>
        </c:ser>
        <c:ser>
          <c:idx val="2"/>
          <c:order val="2"/>
          <c:tx>
            <c:strRef>
              <c:f>'Raw data XmR '!$D$1</c:f>
              <c:strCache>
                <c:ptCount val="1"/>
                <c:pt idx="0">
                  <c:v> +2 Sigma</c:v>
                </c:pt>
              </c:strCache>
            </c:strRef>
          </c:tx>
          <c:spPr>
            <a:ln w="12700" cap="rnd" cmpd="sng" algn="ctr">
              <a:noFill/>
              <a:prstDash val="dashDot"/>
              <a:round/>
            </a:ln>
            <a:effectLst/>
            <a:extLst>
              <a:ext uri="{91240B29-F687-4F45-9708-019B960494DF}">
                <a14:hiddenLine xmlns:a14="http://schemas.microsoft.com/office/drawing/2010/main" w="12700" cap="rnd" cmpd="sng" algn="ctr">
                  <a:solidFill>
                    <a:srgbClr val="FF8080"/>
                  </a:solidFill>
                  <a:prstDash val="dashDot"/>
                  <a:round/>
                </a14:hiddenLine>
              </a:ext>
            </a:extLst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'!$D$2:$D$33</c:f>
              <c:numCache>
                <c:formatCode>0.0</c:formatCode>
                <c:ptCount val="32"/>
                <c:pt idx="0">
                  <c:v>145.25125</c:v>
                </c:pt>
                <c:pt idx="1">
                  <c:v>145.25125</c:v>
                </c:pt>
                <c:pt idx="2">
                  <c:v>145.25125</c:v>
                </c:pt>
                <c:pt idx="3">
                  <c:v>145.25125</c:v>
                </c:pt>
                <c:pt idx="4">
                  <c:v>145.25125</c:v>
                </c:pt>
                <c:pt idx="5">
                  <c:v>145.25125</c:v>
                </c:pt>
                <c:pt idx="6">
                  <c:v>145.25125</c:v>
                </c:pt>
                <c:pt idx="7">
                  <c:v>145.25125</c:v>
                </c:pt>
                <c:pt idx="8">
                  <c:v>145.25125</c:v>
                </c:pt>
                <c:pt idx="9">
                  <c:v>145.25125</c:v>
                </c:pt>
                <c:pt idx="10">
                  <c:v>145.25125</c:v>
                </c:pt>
                <c:pt idx="11">
                  <c:v>145.25125</c:v>
                </c:pt>
                <c:pt idx="12">
                  <c:v>145.25125</c:v>
                </c:pt>
                <c:pt idx="13">
                  <c:v>145.25125</c:v>
                </c:pt>
                <c:pt idx="14">
                  <c:v>145.25125</c:v>
                </c:pt>
                <c:pt idx="15">
                  <c:v>145.25125</c:v>
                </c:pt>
                <c:pt idx="16">
                  <c:v>145.25125</c:v>
                </c:pt>
                <c:pt idx="17">
                  <c:v>145.25125</c:v>
                </c:pt>
                <c:pt idx="18">
                  <c:v>145.25125</c:v>
                </c:pt>
                <c:pt idx="19">
                  <c:v>145.25125</c:v>
                </c:pt>
                <c:pt idx="20">
                  <c:v>145.25125</c:v>
                </c:pt>
                <c:pt idx="21">
                  <c:v>145.25125</c:v>
                </c:pt>
                <c:pt idx="22">
                  <c:v>145.25125</c:v>
                </c:pt>
                <c:pt idx="23">
                  <c:v>145.25125</c:v>
                </c:pt>
                <c:pt idx="24">
                  <c:v>145.25125</c:v>
                </c:pt>
                <c:pt idx="25">
                  <c:v>145.25125</c:v>
                </c:pt>
                <c:pt idx="26">
                  <c:v>145.25125</c:v>
                </c:pt>
                <c:pt idx="27">
                  <c:v>145.25125</c:v>
                </c:pt>
                <c:pt idx="28">
                  <c:v>145.25125</c:v>
                </c:pt>
                <c:pt idx="29">
                  <c:v>145.25125</c:v>
                </c:pt>
                <c:pt idx="30">
                  <c:v>145.25125</c:v>
                </c:pt>
                <c:pt idx="31">
                  <c:v>145.25125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D9-8746-8B1D-39B11DCF2D45}"/>
            </c:ext>
          </c:extLst>
        </c:ser>
        <c:ser>
          <c:idx val="3"/>
          <c:order val="3"/>
          <c:tx>
            <c:strRef>
              <c:f>'Raw data XmR '!$E$1</c:f>
              <c:strCache>
                <c:ptCount val="1"/>
                <c:pt idx="0">
                  <c:v> +1 Sigma</c:v>
                </c:pt>
              </c:strCache>
            </c:strRef>
          </c:tx>
          <c:spPr>
            <a:ln w="12700" cap="rnd" cmpd="sng" algn="ctr">
              <a:noFill/>
              <a:prstDash val="dashDot"/>
              <a:round/>
            </a:ln>
            <a:effectLst/>
            <a:extLst>
              <a:ext uri="{91240B29-F687-4F45-9708-019B960494DF}">
                <a14:hiddenLine xmlns:a14="http://schemas.microsoft.com/office/drawing/2010/main" w="12700" cap="rnd" cmpd="sng" algn="ctr">
                  <a:solidFill>
                    <a:srgbClr val="008080"/>
                  </a:solidFill>
                  <a:prstDash val="dashDot"/>
                  <a:round/>
                </a14:hiddenLine>
              </a:ext>
            </a:extLst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'!$E$2:$E$33</c:f>
              <c:numCache>
                <c:formatCode>0.0</c:formatCode>
                <c:ptCount val="32"/>
                <c:pt idx="0">
                  <c:v>122.64125</c:v>
                </c:pt>
                <c:pt idx="1">
                  <c:v>122.64125</c:v>
                </c:pt>
                <c:pt idx="2">
                  <c:v>122.64125</c:v>
                </c:pt>
                <c:pt idx="3">
                  <c:v>122.64125</c:v>
                </c:pt>
                <c:pt idx="4">
                  <c:v>122.64125</c:v>
                </c:pt>
                <c:pt idx="5">
                  <c:v>122.64125</c:v>
                </c:pt>
                <c:pt idx="6">
                  <c:v>122.64125</c:v>
                </c:pt>
                <c:pt idx="7">
                  <c:v>122.64125</c:v>
                </c:pt>
                <c:pt idx="8">
                  <c:v>122.64125</c:v>
                </c:pt>
                <c:pt idx="9">
                  <c:v>122.64125</c:v>
                </c:pt>
                <c:pt idx="10">
                  <c:v>122.64125</c:v>
                </c:pt>
                <c:pt idx="11">
                  <c:v>122.64125</c:v>
                </c:pt>
                <c:pt idx="12">
                  <c:v>122.64125</c:v>
                </c:pt>
                <c:pt idx="13">
                  <c:v>122.64125</c:v>
                </c:pt>
                <c:pt idx="14">
                  <c:v>122.64125</c:v>
                </c:pt>
                <c:pt idx="15">
                  <c:v>122.64125</c:v>
                </c:pt>
                <c:pt idx="16">
                  <c:v>122.64125</c:v>
                </c:pt>
                <c:pt idx="17">
                  <c:v>122.64125</c:v>
                </c:pt>
                <c:pt idx="18">
                  <c:v>122.64125</c:v>
                </c:pt>
                <c:pt idx="19">
                  <c:v>122.64125</c:v>
                </c:pt>
                <c:pt idx="20">
                  <c:v>122.64125</c:v>
                </c:pt>
                <c:pt idx="21">
                  <c:v>122.64125</c:v>
                </c:pt>
                <c:pt idx="22">
                  <c:v>122.64125</c:v>
                </c:pt>
                <c:pt idx="23">
                  <c:v>122.64125</c:v>
                </c:pt>
                <c:pt idx="24">
                  <c:v>122.64125</c:v>
                </c:pt>
                <c:pt idx="25">
                  <c:v>122.64125</c:v>
                </c:pt>
                <c:pt idx="26">
                  <c:v>122.64125</c:v>
                </c:pt>
                <c:pt idx="27">
                  <c:v>122.64125</c:v>
                </c:pt>
                <c:pt idx="28">
                  <c:v>122.64125</c:v>
                </c:pt>
                <c:pt idx="29">
                  <c:v>122.64125</c:v>
                </c:pt>
                <c:pt idx="30">
                  <c:v>122.64125</c:v>
                </c:pt>
                <c:pt idx="31">
                  <c:v>122.64125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D9-8746-8B1D-39B11DCF2D45}"/>
            </c:ext>
          </c:extLst>
        </c:ser>
        <c:ser>
          <c:idx val="4"/>
          <c:order val="4"/>
          <c:tx>
            <c:strRef>
              <c:f>'Raw data XmR '!$F$1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009999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3643659624855236E-2"/>
                  <c:y val="-2.093595937302901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Mean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1D9-8746-8B1D-39B11DCF2D45}"/>
                </c:ext>
              </c:extLst>
            </c:dLbl>
            <c:dLbl>
              <c:idx val="30"/>
              <c:layout>
                <c:manualLayout>
                  <c:x val="-1.9223570490350079E-2"/>
                  <c:y val="-2.093600361148581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100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1D9-8746-8B1D-39B11DCF2D4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'!$F$2:$F$33</c:f>
              <c:numCache>
                <c:formatCode>0.0</c:formatCode>
                <c:ptCount val="32"/>
                <c:pt idx="0">
                  <c:v>100.03125</c:v>
                </c:pt>
                <c:pt idx="1">
                  <c:v>100.03125</c:v>
                </c:pt>
                <c:pt idx="2">
                  <c:v>100.03125</c:v>
                </c:pt>
                <c:pt idx="3">
                  <c:v>100.03125</c:v>
                </c:pt>
                <c:pt idx="4">
                  <c:v>100.03125</c:v>
                </c:pt>
                <c:pt idx="5">
                  <c:v>100.03125</c:v>
                </c:pt>
                <c:pt idx="6">
                  <c:v>100.03125</c:v>
                </c:pt>
                <c:pt idx="7">
                  <c:v>100.03125</c:v>
                </c:pt>
                <c:pt idx="8">
                  <c:v>100.03125</c:v>
                </c:pt>
                <c:pt idx="9">
                  <c:v>100.03125</c:v>
                </c:pt>
                <c:pt idx="10">
                  <c:v>100.03125</c:v>
                </c:pt>
                <c:pt idx="11">
                  <c:v>100.03125</c:v>
                </c:pt>
                <c:pt idx="12">
                  <c:v>100.03125</c:v>
                </c:pt>
                <c:pt idx="13">
                  <c:v>100.03125</c:v>
                </c:pt>
                <c:pt idx="14">
                  <c:v>100.03125</c:v>
                </c:pt>
                <c:pt idx="15">
                  <c:v>100.03125</c:v>
                </c:pt>
                <c:pt idx="16">
                  <c:v>100.03125</c:v>
                </c:pt>
                <c:pt idx="17">
                  <c:v>100.03125</c:v>
                </c:pt>
                <c:pt idx="18">
                  <c:v>100.03125</c:v>
                </c:pt>
                <c:pt idx="19">
                  <c:v>100.03125</c:v>
                </c:pt>
                <c:pt idx="20">
                  <c:v>100.03125</c:v>
                </c:pt>
                <c:pt idx="21">
                  <c:v>100.03125</c:v>
                </c:pt>
                <c:pt idx="22">
                  <c:v>100.03125</c:v>
                </c:pt>
                <c:pt idx="23">
                  <c:v>100.03125</c:v>
                </c:pt>
                <c:pt idx="24">
                  <c:v>100.03125</c:v>
                </c:pt>
                <c:pt idx="25">
                  <c:v>100.03125</c:v>
                </c:pt>
                <c:pt idx="26">
                  <c:v>100.03125</c:v>
                </c:pt>
                <c:pt idx="27">
                  <c:v>100.03125</c:v>
                </c:pt>
                <c:pt idx="28">
                  <c:v>100.03125</c:v>
                </c:pt>
                <c:pt idx="29">
                  <c:v>100.03125</c:v>
                </c:pt>
                <c:pt idx="30">
                  <c:v>100.03125</c:v>
                </c:pt>
                <c:pt idx="31">
                  <c:v>100.03125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1D9-8746-8B1D-39B11DCF2D45}"/>
            </c:ext>
          </c:extLst>
        </c:ser>
        <c:ser>
          <c:idx val="5"/>
          <c:order val="5"/>
          <c:tx>
            <c:strRef>
              <c:f>'Raw data XmR '!$G$1</c:f>
              <c:strCache>
                <c:ptCount val="1"/>
                <c:pt idx="0">
                  <c:v> -1 Sigma</c:v>
                </c:pt>
              </c:strCache>
            </c:strRef>
          </c:tx>
          <c:spPr>
            <a:ln w="12700" cap="rnd" cmpd="sng" algn="ctr">
              <a:noFill/>
              <a:prstDash val="dashDot"/>
              <a:round/>
            </a:ln>
            <a:effectLst/>
            <a:extLst>
              <a:ext uri="{91240B29-F687-4F45-9708-019B960494DF}">
                <a14:hiddenLine xmlns:a14="http://schemas.microsoft.com/office/drawing/2010/main" w="12700" cap="rnd" cmpd="sng" algn="ctr">
                  <a:solidFill>
                    <a:srgbClr val="008080"/>
                  </a:solidFill>
                  <a:prstDash val="dashDot"/>
                  <a:round/>
                </a14:hiddenLine>
              </a:ext>
            </a:extLst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'!$G$2:$G$33</c:f>
              <c:numCache>
                <c:formatCode>0.0</c:formatCode>
                <c:ptCount val="32"/>
                <c:pt idx="0">
                  <c:v>77.421250000000001</c:v>
                </c:pt>
                <c:pt idx="1">
                  <c:v>77.421250000000001</c:v>
                </c:pt>
                <c:pt idx="2">
                  <c:v>77.421250000000001</c:v>
                </c:pt>
                <c:pt idx="3">
                  <c:v>77.421250000000001</c:v>
                </c:pt>
                <c:pt idx="4">
                  <c:v>77.421250000000001</c:v>
                </c:pt>
                <c:pt idx="5">
                  <c:v>77.421250000000001</c:v>
                </c:pt>
                <c:pt idx="6">
                  <c:v>77.421250000000001</c:v>
                </c:pt>
                <c:pt idx="7">
                  <c:v>77.421250000000001</c:v>
                </c:pt>
                <c:pt idx="8">
                  <c:v>77.421250000000001</c:v>
                </c:pt>
                <c:pt idx="9">
                  <c:v>77.421250000000001</c:v>
                </c:pt>
                <c:pt idx="10">
                  <c:v>77.421250000000001</c:v>
                </c:pt>
                <c:pt idx="11">
                  <c:v>77.421250000000001</c:v>
                </c:pt>
                <c:pt idx="12">
                  <c:v>77.421250000000001</c:v>
                </c:pt>
                <c:pt idx="13">
                  <c:v>77.421250000000001</c:v>
                </c:pt>
                <c:pt idx="14">
                  <c:v>77.421250000000001</c:v>
                </c:pt>
                <c:pt idx="15">
                  <c:v>77.421250000000001</c:v>
                </c:pt>
                <c:pt idx="16">
                  <c:v>77.421250000000001</c:v>
                </c:pt>
                <c:pt idx="17">
                  <c:v>77.421250000000001</c:v>
                </c:pt>
                <c:pt idx="18">
                  <c:v>77.421250000000001</c:v>
                </c:pt>
                <c:pt idx="19">
                  <c:v>77.421250000000001</c:v>
                </c:pt>
                <c:pt idx="20">
                  <c:v>77.421250000000001</c:v>
                </c:pt>
                <c:pt idx="21">
                  <c:v>77.421250000000001</c:v>
                </c:pt>
                <c:pt idx="22">
                  <c:v>77.421250000000001</c:v>
                </c:pt>
                <c:pt idx="23">
                  <c:v>77.421250000000001</c:v>
                </c:pt>
                <c:pt idx="24">
                  <c:v>77.421250000000001</c:v>
                </c:pt>
                <c:pt idx="25">
                  <c:v>77.421250000000001</c:v>
                </c:pt>
                <c:pt idx="26">
                  <c:v>77.421250000000001</c:v>
                </c:pt>
                <c:pt idx="27">
                  <c:v>77.421250000000001</c:v>
                </c:pt>
                <c:pt idx="28">
                  <c:v>77.421250000000001</c:v>
                </c:pt>
                <c:pt idx="29">
                  <c:v>77.421250000000001</c:v>
                </c:pt>
                <c:pt idx="30">
                  <c:v>77.421250000000001</c:v>
                </c:pt>
                <c:pt idx="31">
                  <c:v>77.421250000000001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D9-8746-8B1D-39B11DCF2D45}"/>
            </c:ext>
          </c:extLst>
        </c:ser>
        <c:ser>
          <c:idx val="6"/>
          <c:order val="6"/>
          <c:tx>
            <c:strRef>
              <c:f>'Raw data XmR '!$H$1</c:f>
              <c:strCache>
                <c:ptCount val="1"/>
                <c:pt idx="0">
                  <c:v> -2 Sigma</c:v>
                </c:pt>
              </c:strCache>
            </c:strRef>
          </c:tx>
          <c:spPr>
            <a:ln w="12700" cap="rnd" cmpd="sng" algn="ctr">
              <a:noFill/>
              <a:prstDash val="dashDot"/>
              <a:round/>
            </a:ln>
            <a:effectLst/>
            <a:extLst>
              <a:ext uri="{91240B29-F687-4F45-9708-019B960494DF}">
                <a14:hiddenLine xmlns:a14="http://schemas.microsoft.com/office/drawing/2010/main" w="12700" cap="rnd" cmpd="sng" algn="ctr">
                  <a:solidFill>
                    <a:srgbClr val="FF8080"/>
                  </a:solidFill>
                  <a:prstDash val="dashDot"/>
                  <a:round/>
                </a14:hiddenLine>
              </a:ext>
            </a:extLst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'!$H$2:$H$33</c:f>
              <c:numCache>
                <c:formatCode>0.0</c:formatCode>
                <c:ptCount val="32"/>
                <c:pt idx="0">
                  <c:v>54.811250000000001</c:v>
                </c:pt>
                <c:pt idx="1">
                  <c:v>54.811250000000001</c:v>
                </c:pt>
                <c:pt idx="2">
                  <c:v>54.811250000000001</c:v>
                </c:pt>
                <c:pt idx="3">
                  <c:v>54.811250000000001</c:v>
                </c:pt>
                <c:pt idx="4">
                  <c:v>54.811250000000001</c:v>
                </c:pt>
                <c:pt idx="5">
                  <c:v>54.811250000000001</c:v>
                </c:pt>
                <c:pt idx="6">
                  <c:v>54.811250000000001</c:v>
                </c:pt>
                <c:pt idx="7">
                  <c:v>54.811250000000001</c:v>
                </c:pt>
                <c:pt idx="8">
                  <c:v>54.811250000000001</c:v>
                </c:pt>
                <c:pt idx="9">
                  <c:v>54.811250000000001</c:v>
                </c:pt>
                <c:pt idx="10">
                  <c:v>54.811250000000001</c:v>
                </c:pt>
                <c:pt idx="11">
                  <c:v>54.811250000000001</c:v>
                </c:pt>
                <c:pt idx="12">
                  <c:v>54.811250000000001</c:v>
                </c:pt>
                <c:pt idx="13">
                  <c:v>54.811250000000001</c:v>
                </c:pt>
                <c:pt idx="14">
                  <c:v>54.811250000000001</c:v>
                </c:pt>
                <c:pt idx="15">
                  <c:v>54.811250000000001</c:v>
                </c:pt>
                <c:pt idx="16">
                  <c:v>54.811250000000001</c:v>
                </c:pt>
                <c:pt idx="17">
                  <c:v>54.811250000000001</c:v>
                </c:pt>
                <c:pt idx="18">
                  <c:v>54.811250000000001</c:v>
                </c:pt>
                <c:pt idx="19">
                  <c:v>54.811250000000001</c:v>
                </c:pt>
                <c:pt idx="20">
                  <c:v>54.811250000000001</c:v>
                </c:pt>
                <c:pt idx="21">
                  <c:v>54.811250000000001</c:v>
                </c:pt>
                <c:pt idx="22">
                  <c:v>54.811250000000001</c:v>
                </c:pt>
                <c:pt idx="23">
                  <c:v>54.811250000000001</c:v>
                </c:pt>
                <c:pt idx="24">
                  <c:v>54.811250000000001</c:v>
                </c:pt>
                <c:pt idx="25">
                  <c:v>54.811250000000001</c:v>
                </c:pt>
                <c:pt idx="26">
                  <c:v>54.811250000000001</c:v>
                </c:pt>
                <c:pt idx="27">
                  <c:v>54.811250000000001</c:v>
                </c:pt>
                <c:pt idx="28">
                  <c:v>54.811250000000001</c:v>
                </c:pt>
                <c:pt idx="29">
                  <c:v>54.811250000000001</c:v>
                </c:pt>
                <c:pt idx="30">
                  <c:v>54.811250000000001</c:v>
                </c:pt>
                <c:pt idx="31">
                  <c:v>54.811250000000001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1D9-8746-8B1D-39B11DCF2D45}"/>
            </c:ext>
          </c:extLst>
        </c:ser>
        <c:ser>
          <c:idx val="7"/>
          <c:order val="7"/>
          <c:tx>
            <c:strRef>
              <c:f>'Raw data XmR '!$I$1</c:f>
              <c:strCache>
                <c:ptCount val="1"/>
                <c:pt idx="0">
                  <c:v>LCL</c:v>
                </c:pt>
              </c:strCache>
            </c:strRef>
          </c:tx>
          <c:spPr>
            <a:ln w="12700" cap="rnd" cmpd="sng" algn="ctr">
              <a:noFill/>
              <a:prstDash val="dash"/>
              <a:round/>
            </a:ln>
            <a:effectLst/>
            <a:extLst>
              <a:ext uri="{91240B29-F687-4F45-9708-019B960494DF}">
                <a14:hiddenLine xmlns:a14="http://schemas.microsoft.com/office/drawing/2010/main" w="12700" cap="rnd" cmpd="sng" algn="ctr">
                  <a:solidFill>
                    <a:srgbClr val="FF0000"/>
                  </a:solidFill>
                  <a:prstDash val="dash"/>
                  <a:round/>
                </a14:hiddenLine>
              </a:ext>
            </a:extLst>
          </c:spPr>
          <c:marker>
            <c:symbol val="none"/>
          </c:marker>
          <c:cat>
            <c:numRef>
              <c:f>'Raw data XmR '!$A$2:$A$33</c:f>
              <c:numCache>
                <c:formatCode>mmm\-yy</c:formatCode>
                <c:ptCount val="32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  <c:pt idx="19">
                  <c:v>43800</c:v>
                </c:pt>
                <c:pt idx="20">
                  <c:v>43831</c:v>
                </c:pt>
                <c:pt idx="21">
                  <c:v>43862</c:v>
                </c:pt>
                <c:pt idx="22">
                  <c:v>43891</c:v>
                </c:pt>
                <c:pt idx="23">
                  <c:v>43922</c:v>
                </c:pt>
                <c:pt idx="24">
                  <c:v>43952</c:v>
                </c:pt>
                <c:pt idx="25">
                  <c:v>43983</c:v>
                </c:pt>
                <c:pt idx="26">
                  <c:v>44013</c:v>
                </c:pt>
                <c:pt idx="27">
                  <c:v>44044</c:v>
                </c:pt>
                <c:pt idx="28">
                  <c:v>44075</c:v>
                </c:pt>
                <c:pt idx="29">
                  <c:v>44105</c:v>
                </c:pt>
                <c:pt idx="30">
                  <c:v>44136</c:v>
                </c:pt>
                <c:pt idx="31">
                  <c:v>44166</c:v>
                </c:pt>
              </c:numCache>
            </c:numRef>
          </c:cat>
          <c:val>
            <c:numRef>
              <c:f>'Raw data XmR '!$I$2:$I$33</c:f>
              <c:numCache>
                <c:formatCode>0.0</c:formatCode>
                <c:ptCount val="32"/>
                <c:pt idx="0">
                  <c:v>32.201250000000002</c:v>
                </c:pt>
                <c:pt idx="1">
                  <c:v>32.201250000000002</c:v>
                </c:pt>
                <c:pt idx="2">
                  <c:v>32.201250000000002</c:v>
                </c:pt>
                <c:pt idx="3">
                  <c:v>32.201250000000002</c:v>
                </c:pt>
                <c:pt idx="4">
                  <c:v>32.201250000000002</c:v>
                </c:pt>
                <c:pt idx="5">
                  <c:v>32.201250000000002</c:v>
                </c:pt>
                <c:pt idx="6">
                  <c:v>32.201250000000002</c:v>
                </c:pt>
                <c:pt idx="7">
                  <c:v>32.201250000000002</c:v>
                </c:pt>
                <c:pt idx="8">
                  <c:v>32.201250000000002</c:v>
                </c:pt>
                <c:pt idx="9">
                  <c:v>32.201250000000002</c:v>
                </c:pt>
                <c:pt idx="10">
                  <c:v>32.201250000000002</c:v>
                </c:pt>
                <c:pt idx="11">
                  <c:v>32.201250000000002</c:v>
                </c:pt>
                <c:pt idx="12">
                  <c:v>32.201250000000002</c:v>
                </c:pt>
                <c:pt idx="13">
                  <c:v>32.201250000000002</c:v>
                </c:pt>
                <c:pt idx="14">
                  <c:v>32.201250000000002</c:v>
                </c:pt>
                <c:pt idx="15">
                  <c:v>32.201250000000002</c:v>
                </c:pt>
                <c:pt idx="16">
                  <c:v>32.201250000000002</c:v>
                </c:pt>
                <c:pt idx="17">
                  <c:v>32.201250000000002</c:v>
                </c:pt>
                <c:pt idx="18">
                  <c:v>32.201250000000002</c:v>
                </c:pt>
                <c:pt idx="19">
                  <c:v>32.201250000000002</c:v>
                </c:pt>
                <c:pt idx="20">
                  <c:v>32.201250000000002</c:v>
                </c:pt>
                <c:pt idx="21">
                  <c:v>32.201250000000002</c:v>
                </c:pt>
                <c:pt idx="22">
                  <c:v>32.201250000000002</c:v>
                </c:pt>
                <c:pt idx="23">
                  <c:v>32.201250000000002</c:v>
                </c:pt>
                <c:pt idx="24">
                  <c:v>32.201250000000002</c:v>
                </c:pt>
                <c:pt idx="25">
                  <c:v>32.201250000000002</c:v>
                </c:pt>
                <c:pt idx="26">
                  <c:v>32.201250000000002</c:v>
                </c:pt>
                <c:pt idx="27">
                  <c:v>32.201250000000002</c:v>
                </c:pt>
                <c:pt idx="28">
                  <c:v>32.201250000000002</c:v>
                </c:pt>
                <c:pt idx="29">
                  <c:v>32.201250000000002</c:v>
                </c:pt>
                <c:pt idx="30">
                  <c:v>32.201250000000002</c:v>
                </c:pt>
                <c:pt idx="31">
                  <c:v>32.201250000000002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1D9-8746-8B1D-39B11DCF2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059168"/>
        <c:axId val="1494238192"/>
      </c:lineChart>
      <c:catAx>
        <c:axId val="149505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  <a:latin typeface=" +mn-lt"/>
                  </a:defRPr>
                </a:pPr>
                <a:r>
                  <a:rPr lang="en-GB" sz="1000" b="1" i="0">
                    <a:solidFill>
                      <a:srgbClr val="000000"/>
                    </a:solidFill>
                    <a:latin typeface=" +mn-lt"/>
                  </a:rPr>
                  <a:t>May 2018 to December 2020</a:t>
                </a:r>
              </a:p>
            </c:rich>
          </c:tx>
          <c:overlay val="0"/>
        </c:title>
        <c:numFmt formatCode="mmm\-yy" sourceLinked="1"/>
        <c:majorTickMark val="out"/>
        <c:minorTickMark val="none"/>
        <c:tickLblPos val="nextTo"/>
        <c:crossAx val="1494238192"/>
        <c:crosses val="autoZero"/>
        <c:auto val="0"/>
        <c:lblAlgn val="ctr"/>
        <c:lblOffset val="100"/>
        <c:noMultiLvlLbl val="0"/>
      </c:catAx>
      <c:valAx>
        <c:axId val="14942381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  <a:latin typeface=" +mn-lt"/>
                  </a:defRPr>
                </a:pPr>
                <a:r>
                  <a:rPr lang="en-GB" sz="1000" b="1" i="0">
                    <a:solidFill>
                      <a:srgbClr val="000000"/>
                    </a:solidFill>
                    <a:latin typeface=" +mn-lt"/>
                  </a:rPr>
                  <a:t>Number of new users</a:t>
                </a:r>
                <a:r>
                  <a:rPr lang="en-GB" sz="1000" b="1" i="0" baseline="0">
                    <a:solidFill>
                      <a:srgbClr val="000000"/>
                    </a:solidFill>
                    <a:latin typeface=" +mn-lt"/>
                  </a:rPr>
                  <a:t> of #neoEBM</a:t>
                </a:r>
                <a:endParaRPr lang="en-GB" sz="1000" b="1" i="0">
                  <a:solidFill>
                    <a:srgbClr val="000000"/>
                  </a:solidFill>
                  <a:latin typeface=" +mn-lt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950591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EB3F08-E8FD-9042-BD69-05FD29D2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609600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8CA261-9528-3D4E-BC6A-578A85F3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6096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609600</xdr:colOff>
      <xdr:row>9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F72432-B037-4046-9638-51D228CA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2192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609600</xdr:colOff>
      <xdr:row>12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214AF13-DA19-EA48-9CCB-33D2E99D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609600</xdr:colOff>
      <xdr:row>15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6FCB68E-7F39-3142-8EC0-8DE9D4AC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4384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609600</xdr:colOff>
      <xdr:row>18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CDA77EE-93DE-AF46-9CAA-47822AA2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0480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609600</xdr:colOff>
      <xdr:row>21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1260FE2-94AB-344A-BAFF-8D1407A8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6576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609600</xdr:colOff>
      <xdr:row>24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FBA5C02-57F2-104B-BA37-64601904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2672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609600</xdr:colOff>
      <xdr:row>27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4635F01-F167-DF48-AD51-1F29C5A8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876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609600</xdr:colOff>
      <xdr:row>30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6CFCF92-7C20-2D46-BDA2-1C69D873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54864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609600</xdr:colOff>
      <xdr:row>33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92D7D3C-9AF9-BD47-9AD5-9754C0D5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60960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609600</xdr:colOff>
      <xdr:row>36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9AE9A6B-39B0-A243-ABD7-E6115863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67056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609600</xdr:colOff>
      <xdr:row>39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BA48BA6-A4EE-8745-9BF0-4BF11917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73152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609600</xdr:colOff>
      <xdr:row>42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B53BA9E-3056-0945-BAA2-DC3DD549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7924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609600</xdr:colOff>
      <xdr:row>45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35AB8B4-1CE5-8547-8521-5E3BEB7F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85344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609600</xdr:colOff>
      <xdr:row>48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28665DE-5E03-284E-943D-278B6876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91440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609600</xdr:colOff>
      <xdr:row>51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3764F5E4-2228-4F43-A216-40504080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97536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609600</xdr:colOff>
      <xdr:row>54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3C0AC57-87B4-1746-A4D6-973B3AD8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03632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609600</xdr:colOff>
      <xdr:row>57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27EDD13-A044-0046-AC5F-BC177046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0972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609600</xdr:colOff>
      <xdr:row>60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EBAA339-857F-4C4B-9251-90A43549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15824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18</xdr:col>
      <xdr:colOff>0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69D280-40D1-1E4A-A393-C8A919296E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282222</xdr:colOff>
      <xdr:row>5</xdr:row>
      <xdr:rowOff>107908</xdr:rowOff>
    </xdr:from>
    <xdr:to>
      <xdr:col>21</xdr:col>
      <xdr:colOff>83006</xdr:colOff>
      <xdr:row>31</xdr:row>
      <xdr:rowOff>41504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39D964F-F56E-694D-B4F7-4562D12E17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3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8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3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2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7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2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6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20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6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1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5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5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0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9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4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9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Relationship Id="rId14" Type="http://schemas.openxmlformats.org/officeDocument/2006/relationships/hyperlink" Target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2F859-18D8-6742-987B-E48EB9CC9EB2}">
  <dimension ref="A1:L63"/>
  <sheetViews>
    <sheetView topLeftCell="A11" workbookViewId="0">
      <selection activeCell="H64" sqref="H64"/>
    </sheetView>
  </sheetViews>
  <sheetFormatPr baseColWidth="10" defaultRowHeight="16" x14ac:dyDescent="0.2"/>
  <cols>
    <col min="7" max="7" width="31" customWidth="1"/>
  </cols>
  <sheetData>
    <row r="1" spans="1:12" x14ac:dyDescent="0.2">
      <c r="A1" s="11">
        <v>1</v>
      </c>
      <c r="B1" s="13">
        <v>1691</v>
      </c>
      <c r="C1" s="11"/>
      <c r="D1" s="12" t="s">
        <v>0</v>
      </c>
      <c r="E1" s="11" t="s">
        <v>1</v>
      </c>
      <c r="F1" s="11" t="s">
        <v>2</v>
      </c>
      <c r="H1" s="13">
        <v>8827</v>
      </c>
      <c r="I1" s="11" t="s">
        <v>4</v>
      </c>
      <c r="J1" s="11" t="s">
        <v>5</v>
      </c>
    </row>
    <row r="2" spans="1:12" x14ac:dyDescent="0.2">
      <c r="A2" s="11"/>
      <c r="B2" s="13"/>
      <c r="C2" s="11"/>
      <c r="D2" s="12"/>
      <c r="E2" s="11"/>
      <c r="F2" s="11"/>
      <c r="H2" s="13"/>
      <c r="I2" s="11"/>
      <c r="J2" s="11"/>
    </row>
    <row r="3" spans="1:12" x14ac:dyDescent="0.2">
      <c r="A3" s="11"/>
      <c r="B3" s="13"/>
      <c r="C3" s="11"/>
      <c r="D3" s="12"/>
      <c r="E3" s="11"/>
      <c r="F3" s="11"/>
      <c r="G3" t="s">
        <v>3</v>
      </c>
      <c r="H3" s="13"/>
      <c r="I3" s="11"/>
      <c r="J3" s="11"/>
      <c r="L3" t="s">
        <v>94</v>
      </c>
    </row>
    <row r="4" spans="1:12" x14ac:dyDescent="0.2">
      <c r="A4" s="11">
        <v>2</v>
      </c>
      <c r="B4" s="11">
        <v>735</v>
      </c>
      <c r="C4" s="11"/>
      <c r="D4" s="12" t="s">
        <v>6</v>
      </c>
      <c r="E4" s="11" t="s">
        <v>7</v>
      </c>
      <c r="F4" s="11" t="s">
        <v>8</v>
      </c>
      <c r="H4" s="13">
        <v>1831</v>
      </c>
      <c r="I4" s="11" t="s">
        <v>10</v>
      </c>
      <c r="J4" s="11" t="s">
        <v>11</v>
      </c>
    </row>
    <row r="5" spans="1:12" x14ac:dyDescent="0.2">
      <c r="A5" s="11"/>
      <c r="B5" s="11"/>
      <c r="C5" s="11"/>
      <c r="D5" s="12"/>
      <c r="E5" s="11"/>
      <c r="F5" s="11"/>
      <c r="H5" s="13"/>
      <c r="I5" s="11"/>
      <c r="J5" s="11"/>
    </row>
    <row r="6" spans="1:12" x14ac:dyDescent="0.2">
      <c r="A6" s="11"/>
      <c r="B6" s="11"/>
      <c r="C6" s="11"/>
      <c r="D6" s="12"/>
      <c r="E6" s="11"/>
      <c r="F6" s="11"/>
      <c r="G6" t="s">
        <v>9</v>
      </c>
      <c r="H6" s="13"/>
      <c r="I6" s="11"/>
      <c r="J6" s="11"/>
      <c r="L6" t="s">
        <v>92</v>
      </c>
    </row>
    <row r="7" spans="1:12" x14ac:dyDescent="0.2">
      <c r="A7" s="11">
        <v>3</v>
      </c>
      <c r="B7" s="11">
        <v>652</v>
      </c>
      <c r="C7" s="11"/>
      <c r="D7" s="12" t="s">
        <v>12</v>
      </c>
      <c r="E7" s="11" t="s">
        <v>13</v>
      </c>
      <c r="F7" s="11" t="s">
        <v>14</v>
      </c>
      <c r="H7" s="11">
        <v>204</v>
      </c>
      <c r="I7" s="11" t="s">
        <v>16</v>
      </c>
      <c r="J7" s="11"/>
    </row>
    <row r="8" spans="1:12" x14ac:dyDescent="0.2">
      <c r="A8" s="11"/>
      <c r="B8" s="11"/>
      <c r="C8" s="11"/>
      <c r="D8" s="12"/>
      <c r="E8" s="11"/>
      <c r="F8" s="11"/>
      <c r="H8" s="11"/>
      <c r="I8" s="11"/>
      <c r="J8" s="11"/>
    </row>
    <row r="9" spans="1:12" x14ac:dyDescent="0.2">
      <c r="A9" s="11"/>
      <c r="B9" s="11"/>
      <c r="C9" s="11"/>
      <c r="D9" s="12"/>
      <c r="E9" s="11"/>
      <c r="F9" s="11"/>
      <c r="G9" t="s">
        <v>15</v>
      </c>
      <c r="H9" s="11"/>
      <c r="I9" s="11"/>
      <c r="J9" s="11"/>
      <c r="L9" t="s">
        <v>92</v>
      </c>
    </row>
    <row r="10" spans="1:12" x14ac:dyDescent="0.2">
      <c r="A10" s="11">
        <v>4</v>
      </c>
      <c r="B10" s="11">
        <v>527</v>
      </c>
      <c r="C10" s="11"/>
      <c r="D10" s="12" t="s">
        <v>17</v>
      </c>
      <c r="E10" s="11" t="s">
        <v>18</v>
      </c>
      <c r="F10" s="11" t="s">
        <v>19</v>
      </c>
      <c r="H10" s="13">
        <v>2143</v>
      </c>
      <c r="I10" s="11" t="s">
        <v>21</v>
      </c>
      <c r="J10" s="11"/>
    </row>
    <row r="11" spans="1:12" x14ac:dyDescent="0.2">
      <c r="A11" s="11"/>
      <c r="B11" s="11"/>
      <c r="C11" s="11"/>
      <c r="D11" s="12"/>
      <c r="E11" s="11"/>
      <c r="F11" s="11"/>
      <c r="H11" s="13"/>
      <c r="I11" s="11"/>
      <c r="J11" s="11"/>
    </row>
    <row r="12" spans="1:12" x14ac:dyDescent="0.2">
      <c r="A12" s="11"/>
      <c r="B12" s="11"/>
      <c r="C12" s="11"/>
      <c r="D12" s="12"/>
      <c r="E12" s="11"/>
      <c r="F12" s="11"/>
      <c r="G12" t="s">
        <v>20</v>
      </c>
      <c r="H12" s="13"/>
      <c r="I12" s="11"/>
      <c r="J12" s="11"/>
      <c r="L12" t="s">
        <v>92</v>
      </c>
    </row>
    <row r="13" spans="1:12" x14ac:dyDescent="0.2">
      <c r="A13" s="11">
        <v>5</v>
      </c>
      <c r="B13" s="11">
        <v>330</v>
      </c>
      <c r="C13" s="11"/>
      <c r="D13" s="12" t="s">
        <v>22</v>
      </c>
      <c r="E13" s="11" t="s">
        <v>23</v>
      </c>
      <c r="F13" s="11"/>
      <c r="H13" s="13">
        <v>2211</v>
      </c>
      <c r="I13" s="11"/>
      <c r="J13" s="11" t="s">
        <v>25</v>
      </c>
    </row>
    <row r="14" spans="1:12" x14ac:dyDescent="0.2">
      <c r="A14" s="11"/>
      <c r="B14" s="11"/>
      <c r="C14" s="11"/>
      <c r="D14" s="12"/>
      <c r="E14" s="11"/>
      <c r="F14" s="11"/>
      <c r="H14" s="13"/>
      <c r="I14" s="11"/>
      <c r="J14" s="11"/>
    </row>
    <row r="15" spans="1:12" x14ac:dyDescent="0.2">
      <c r="A15" s="11"/>
      <c r="B15" s="11"/>
      <c r="C15" s="11"/>
      <c r="D15" s="12"/>
      <c r="E15" s="11"/>
      <c r="F15" s="11"/>
      <c r="G15" t="s">
        <v>24</v>
      </c>
      <c r="H15" s="13"/>
      <c r="I15" s="11"/>
      <c r="J15" s="11"/>
      <c r="L15" t="s">
        <v>97</v>
      </c>
    </row>
    <row r="16" spans="1:12" x14ac:dyDescent="0.2">
      <c r="A16" s="11">
        <v>6</v>
      </c>
      <c r="B16" s="11">
        <v>292</v>
      </c>
      <c r="C16" s="11"/>
      <c r="D16" s="12" t="s">
        <v>26</v>
      </c>
      <c r="E16" s="11" t="s">
        <v>27</v>
      </c>
      <c r="F16" s="11" t="s">
        <v>28</v>
      </c>
      <c r="H16" s="13">
        <v>3955</v>
      </c>
      <c r="I16" s="11" t="s">
        <v>29</v>
      </c>
      <c r="J16" s="11" t="s">
        <v>30</v>
      </c>
    </row>
    <row r="17" spans="1:12" x14ac:dyDescent="0.2">
      <c r="A17" s="11"/>
      <c r="B17" s="11"/>
      <c r="C17" s="11"/>
      <c r="D17" s="12"/>
      <c r="E17" s="11"/>
      <c r="F17" s="11"/>
      <c r="H17" s="13"/>
      <c r="I17" s="11"/>
      <c r="J17" s="11"/>
    </row>
    <row r="18" spans="1:12" x14ac:dyDescent="0.2">
      <c r="A18" s="11"/>
      <c r="B18" s="11"/>
      <c r="C18" s="11"/>
      <c r="D18" s="12"/>
      <c r="E18" s="11"/>
      <c r="F18" s="11"/>
      <c r="G18" t="s">
        <v>20</v>
      </c>
      <c r="H18" s="13"/>
      <c r="I18" s="11"/>
      <c r="J18" s="11"/>
      <c r="L18" t="s">
        <v>92</v>
      </c>
    </row>
    <row r="19" spans="1:12" x14ac:dyDescent="0.2">
      <c r="A19" s="11">
        <v>7</v>
      </c>
      <c r="B19" s="11">
        <v>273</v>
      </c>
      <c r="C19" s="11"/>
      <c r="D19" s="12" t="s">
        <v>31</v>
      </c>
      <c r="E19" s="11" t="s">
        <v>32</v>
      </c>
      <c r="F19" s="11" t="s">
        <v>33</v>
      </c>
      <c r="H19" s="11">
        <v>547</v>
      </c>
      <c r="I19" s="11" t="s">
        <v>35</v>
      </c>
      <c r="J19" s="11"/>
    </row>
    <row r="20" spans="1:12" x14ac:dyDescent="0.2">
      <c r="A20" s="11"/>
      <c r="B20" s="11"/>
      <c r="C20" s="11"/>
      <c r="D20" s="12"/>
      <c r="E20" s="11"/>
      <c r="F20" s="11"/>
      <c r="H20" s="11"/>
      <c r="I20" s="11"/>
      <c r="J20" s="11"/>
    </row>
    <row r="21" spans="1:12" x14ac:dyDescent="0.2">
      <c r="A21" s="11"/>
      <c r="B21" s="11"/>
      <c r="C21" s="11"/>
      <c r="D21" s="12"/>
      <c r="E21" s="11"/>
      <c r="F21" s="11"/>
      <c r="G21" t="s">
        <v>34</v>
      </c>
      <c r="H21" s="11"/>
      <c r="I21" s="11"/>
      <c r="J21" s="11"/>
      <c r="L21" t="s">
        <v>93</v>
      </c>
    </row>
    <row r="22" spans="1:12" x14ac:dyDescent="0.2">
      <c r="A22" s="11">
        <v>8</v>
      </c>
      <c r="B22" s="11">
        <v>256</v>
      </c>
      <c r="C22" s="11"/>
      <c r="D22" s="12" t="s">
        <v>36</v>
      </c>
      <c r="E22" s="11" t="s">
        <v>37</v>
      </c>
      <c r="F22" s="11" t="s">
        <v>38</v>
      </c>
      <c r="H22" s="11">
        <v>307</v>
      </c>
      <c r="I22" s="11" t="s">
        <v>39</v>
      </c>
      <c r="J22" s="11" t="s">
        <v>40</v>
      </c>
    </row>
    <row r="23" spans="1:12" x14ac:dyDescent="0.2">
      <c r="A23" s="11"/>
      <c r="B23" s="11"/>
      <c r="C23" s="11"/>
      <c r="D23" s="12"/>
      <c r="E23" s="11"/>
      <c r="F23" s="11"/>
      <c r="H23" s="11"/>
      <c r="I23" s="11"/>
      <c r="J23" s="11"/>
    </row>
    <row r="24" spans="1:12" x14ac:dyDescent="0.2">
      <c r="A24" s="11"/>
      <c r="B24" s="11"/>
      <c r="C24" s="11"/>
      <c r="D24" s="12"/>
      <c r="E24" s="11"/>
      <c r="F24" s="11"/>
      <c r="G24" t="s">
        <v>15</v>
      </c>
      <c r="H24" s="11"/>
      <c r="I24" s="11"/>
      <c r="J24" s="11"/>
      <c r="L24" t="s">
        <v>94</v>
      </c>
    </row>
    <row r="25" spans="1:12" x14ac:dyDescent="0.2">
      <c r="A25" s="11">
        <v>9</v>
      </c>
      <c r="B25" s="11">
        <v>246</v>
      </c>
      <c r="C25" s="11"/>
      <c r="D25" s="12" t="s">
        <v>41</v>
      </c>
      <c r="E25" s="11" t="s">
        <v>42</v>
      </c>
      <c r="F25" s="11" t="s">
        <v>43</v>
      </c>
      <c r="H25" s="11">
        <v>586</v>
      </c>
      <c r="I25" s="11" t="s">
        <v>44</v>
      </c>
      <c r="J25" s="11" t="s">
        <v>45</v>
      </c>
    </row>
    <row r="26" spans="1:12" x14ac:dyDescent="0.2">
      <c r="A26" s="11"/>
      <c r="B26" s="11"/>
      <c r="C26" s="11"/>
      <c r="D26" s="12"/>
      <c r="E26" s="11"/>
      <c r="F26" s="11"/>
      <c r="H26" s="11"/>
      <c r="I26" s="11"/>
      <c r="J26" s="11"/>
    </row>
    <row r="27" spans="1:12" x14ac:dyDescent="0.2">
      <c r="A27" s="11"/>
      <c r="B27" s="11"/>
      <c r="C27" s="11"/>
      <c r="D27" s="12"/>
      <c r="E27" s="11"/>
      <c r="F27" s="11"/>
      <c r="G27" t="s">
        <v>15</v>
      </c>
      <c r="H27" s="11"/>
      <c r="I27" s="11"/>
      <c r="J27" s="11"/>
      <c r="L27" t="s">
        <v>92</v>
      </c>
    </row>
    <row r="28" spans="1:12" x14ac:dyDescent="0.2">
      <c r="A28" s="11">
        <v>10</v>
      </c>
      <c r="B28" s="11">
        <v>233</v>
      </c>
      <c r="C28" s="11"/>
      <c r="D28" s="12" t="s">
        <v>46</v>
      </c>
      <c r="E28" s="11" t="s">
        <v>47</v>
      </c>
      <c r="F28" s="11" t="s">
        <v>48</v>
      </c>
      <c r="H28" s="13">
        <v>1712</v>
      </c>
      <c r="I28" s="11" t="s">
        <v>49</v>
      </c>
      <c r="J28" s="11" t="s">
        <v>50</v>
      </c>
    </row>
    <row r="29" spans="1:12" x14ac:dyDescent="0.2">
      <c r="A29" s="11"/>
      <c r="B29" s="11"/>
      <c r="C29" s="11"/>
      <c r="D29" s="12"/>
      <c r="E29" s="11"/>
      <c r="F29" s="11"/>
      <c r="H29" s="13"/>
      <c r="I29" s="11"/>
      <c r="J29" s="11"/>
    </row>
    <row r="30" spans="1:12" x14ac:dyDescent="0.2">
      <c r="A30" s="11"/>
      <c r="B30" s="11"/>
      <c r="C30" s="11"/>
      <c r="D30" s="12"/>
      <c r="E30" s="11"/>
      <c r="F30" s="11"/>
      <c r="G30" t="s">
        <v>20</v>
      </c>
      <c r="H30" s="13"/>
      <c r="I30" s="11"/>
      <c r="J30" s="11"/>
      <c r="L30" t="s">
        <v>92</v>
      </c>
    </row>
    <row r="31" spans="1:12" x14ac:dyDescent="0.2">
      <c r="A31" s="11">
        <v>11</v>
      </c>
      <c r="B31" s="11">
        <v>233</v>
      </c>
      <c r="C31" s="11"/>
      <c r="D31" s="12" t="s">
        <v>51</v>
      </c>
      <c r="E31" s="11" t="s">
        <v>52</v>
      </c>
      <c r="F31" s="11" t="s">
        <v>53</v>
      </c>
      <c r="H31" s="13">
        <v>1953</v>
      </c>
      <c r="I31" s="11" t="s">
        <v>54</v>
      </c>
      <c r="J31" s="11" t="s">
        <v>55</v>
      </c>
    </row>
    <row r="32" spans="1:12" x14ac:dyDescent="0.2">
      <c r="A32" s="11"/>
      <c r="B32" s="11"/>
      <c r="C32" s="11"/>
      <c r="D32" s="12"/>
      <c r="E32" s="11"/>
      <c r="F32" s="11"/>
      <c r="H32" s="13"/>
      <c r="I32" s="11"/>
      <c r="J32" s="11"/>
    </row>
    <row r="33" spans="1:12" x14ac:dyDescent="0.2">
      <c r="A33" s="11"/>
      <c r="B33" s="11"/>
      <c r="C33" s="11"/>
      <c r="D33" s="12"/>
      <c r="E33" s="11"/>
      <c r="F33" s="11"/>
      <c r="G33" t="s">
        <v>15</v>
      </c>
      <c r="H33" s="13"/>
      <c r="I33" s="11"/>
      <c r="J33" s="11"/>
      <c r="L33" t="s">
        <v>98</v>
      </c>
    </row>
    <row r="34" spans="1:12" x14ac:dyDescent="0.2">
      <c r="A34" s="11">
        <v>12</v>
      </c>
      <c r="B34" s="11">
        <v>228</v>
      </c>
      <c r="C34" s="11"/>
      <c r="D34" s="12" t="s">
        <v>56</v>
      </c>
      <c r="E34" s="11" t="s">
        <v>57</v>
      </c>
      <c r="F34" s="11" t="s">
        <v>58</v>
      </c>
      <c r="H34" s="11">
        <v>81</v>
      </c>
      <c r="I34" s="11" t="s">
        <v>59</v>
      </c>
      <c r="J34" s="11"/>
    </row>
    <row r="35" spans="1:12" x14ac:dyDescent="0.2">
      <c r="A35" s="11"/>
      <c r="B35" s="11"/>
      <c r="C35" s="11"/>
      <c r="D35" s="12"/>
      <c r="E35" s="11"/>
      <c r="F35" s="11"/>
      <c r="H35" s="11"/>
      <c r="I35" s="11"/>
      <c r="J35" s="11"/>
    </row>
    <row r="36" spans="1:12" x14ac:dyDescent="0.2">
      <c r="A36" s="11"/>
      <c r="B36" s="11"/>
      <c r="C36" s="11"/>
      <c r="D36" s="12"/>
      <c r="E36" s="11"/>
      <c r="F36" s="11"/>
      <c r="G36" t="s">
        <v>15</v>
      </c>
      <c r="H36" s="11"/>
      <c r="I36" s="11"/>
      <c r="J36" s="11"/>
      <c r="L36" t="s">
        <v>92</v>
      </c>
    </row>
    <row r="37" spans="1:12" x14ac:dyDescent="0.2">
      <c r="A37" s="11">
        <v>13</v>
      </c>
      <c r="B37" s="11">
        <v>226</v>
      </c>
      <c r="C37" s="11"/>
      <c r="D37" s="12" t="s">
        <v>60</v>
      </c>
      <c r="E37" s="11" t="s">
        <v>61</v>
      </c>
      <c r="F37" s="11" t="s">
        <v>62</v>
      </c>
      <c r="H37" s="13">
        <v>2362</v>
      </c>
      <c r="I37" s="11" t="s">
        <v>63</v>
      </c>
      <c r="J37" s="11" t="s">
        <v>64</v>
      </c>
    </row>
    <row r="38" spans="1:12" x14ac:dyDescent="0.2">
      <c r="A38" s="11"/>
      <c r="B38" s="11"/>
      <c r="C38" s="11"/>
      <c r="D38" s="12"/>
      <c r="E38" s="11"/>
      <c r="F38" s="11"/>
      <c r="H38" s="13"/>
      <c r="I38" s="11"/>
      <c r="J38" s="11"/>
    </row>
    <row r="39" spans="1:12" x14ac:dyDescent="0.2">
      <c r="A39" s="11"/>
      <c r="B39" s="11"/>
      <c r="C39" s="11"/>
      <c r="D39" s="12"/>
      <c r="E39" s="11"/>
      <c r="F39" s="11"/>
      <c r="G39" t="s">
        <v>20</v>
      </c>
      <c r="H39" s="13"/>
      <c r="I39" s="11"/>
      <c r="J39" s="11"/>
      <c r="L39" t="s">
        <v>92</v>
      </c>
    </row>
    <row r="40" spans="1:12" x14ac:dyDescent="0.2">
      <c r="A40" s="11">
        <v>14</v>
      </c>
      <c r="B40" s="11">
        <v>225</v>
      </c>
      <c r="C40" s="11"/>
      <c r="D40" s="12" t="s">
        <v>65</v>
      </c>
      <c r="E40" s="11" t="s">
        <v>66</v>
      </c>
      <c r="F40" s="11" t="s">
        <v>67</v>
      </c>
      <c r="H40" s="13">
        <v>1074</v>
      </c>
      <c r="I40" s="11" t="s">
        <v>68</v>
      </c>
      <c r="J40" s="11" t="s">
        <v>69</v>
      </c>
    </row>
    <row r="41" spans="1:12" x14ac:dyDescent="0.2">
      <c r="A41" s="11"/>
      <c r="B41" s="11"/>
      <c r="C41" s="11"/>
      <c r="D41" s="12"/>
      <c r="E41" s="11"/>
      <c r="F41" s="11"/>
      <c r="H41" s="13"/>
      <c r="I41" s="11"/>
      <c r="J41" s="11"/>
    </row>
    <row r="42" spans="1:12" x14ac:dyDescent="0.2">
      <c r="A42" s="11"/>
      <c r="B42" s="11"/>
      <c r="C42" s="11"/>
      <c r="D42" s="12"/>
      <c r="E42" s="11"/>
      <c r="F42" s="11"/>
      <c r="G42" t="s">
        <v>15</v>
      </c>
      <c r="H42" s="13"/>
      <c r="I42" s="11"/>
      <c r="J42" s="11"/>
      <c r="L42" t="s">
        <v>92</v>
      </c>
    </row>
    <row r="43" spans="1:12" x14ac:dyDescent="0.2">
      <c r="A43" s="11">
        <v>15</v>
      </c>
      <c r="B43" s="11">
        <v>223</v>
      </c>
      <c r="C43" s="11"/>
      <c r="D43" s="12" t="s">
        <v>70</v>
      </c>
      <c r="E43" s="11" t="s">
        <v>71</v>
      </c>
      <c r="F43" s="11" t="s">
        <v>72</v>
      </c>
      <c r="H43" s="13">
        <v>1859</v>
      </c>
      <c r="I43" s="11" t="s">
        <v>73</v>
      </c>
      <c r="J43" s="11"/>
    </row>
    <row r="44" spans="1:12" x14ac:dyDescent="0.2">
      <c r="A44" s="11"/>
      <c r="B44" s="11"/>
      <c r="C44" s="11"/>
      <c r="D44" s="12"/>
      <c r="E44" s="11"/>
      <c r="F44" s="11"/>
      <c r="H44" s="13"/>
      <c r="I44" s="11"/>
      <c r="J44" s="11"/>
    </row>
    <row r="45" spans="1:12" x14ac:dyDescent="0.2">
      <c r="A45" s="11"/>
      <c r="B45" s="11"/>
      <c r="C45" s="11"/>
      <c r="D45" s="12"/>
      <c r="E45" s="11"/>
      <c r="F45" s="11"/>
      <c r="G45" t="s">
        <v>9</v>
      </c>
      <c r="H45" s="13"/>
      <c r="I45" s="11"/>
      <c r="J45" s="11"/>
      <c r="L45" t="s">
        <v>92</v>
      </c>
    </row>
    <row r="46" spans="1:12" x14ac:dyDescent="0.2">
      <c r="A46" s="11">
        <v>16</v>
      </c>
      <c r="B46" s="11">
        <v>221</v>
      </c>
      <c r="C46" s="11"/>
      <c r="D46" s="12" t="s">
        <v>74</v>
      </c>
      <c r="E46" s="11" t="s">
        <v>75</v>
      </c>
      <c r="F46" s="11" t="s">
        <v>76</v>
      </c>
      <c r="H46" s="11">
        <v>601</v>
      </c>
      <c r="I46" s="11" t="s">
        <v>77</v>
      </c>
      <c r="J46" s="11"/>
    </row>
    <row r="47" spans="1:12" x14ac:dyDescent="0.2">
      <c r="A47" s="11"/>
      <c r="B47" s="11"/>
      <c r="C47" s="11"/>
      <c r="D47" s="12"/>
      <c r="E47" s="11"/>
      <c r="F47" s="11"/>
      <c r="H47" s="11"/>
      <c r="I47" s="11"/>
      <c r="J47" s="11"/>
    </row>
    <row r="48" spans="1:12" x14ac:dyDescent="0.2">
      <c r="A48" s="11"/>
      <c r="B48" s="11"/>
      <c r="C48" s="11"/>
      <c r="D48" s="12"/>
      <c r="E48" s="11"/>
      <c r="F48" s="11"/>
      <c r="G48" t="s">
        <v>15</v>
      </c>
      <c r="H48" s="11"/>
      <c r="I48" s="11"/>
      <c r="J48" s="11"/>
      <c r="L48" t="s">
        <v>95</v>
      </c>
    </row>
    <row r="49" spans="1:12" x14ac:dyDescent="0.2">
      <c r="A49" s="11">
        <v>17</v>
      </c>
      <c r="B49" s="11">
        <v>202</v>
      </c>
      <c r="C49" s="11"/>
      <c r="D49" s="12" t="s">
        <v>78</v>
      </c>
      <c r="E49" s="11" t="s">
        <v>79</v>
      </c>
      <c r="F49" s="11" t="s">
        <v>80</v>
      </c>
      <c r="H49" s="11">
        <v>152</v>
      </c>
      <c r="I49" s="11"/>
      <c r="J49" s="11"/>
    </row>
    <row r="50" spans="1:12" x14ac:dyDescent="0.2">
      <c r="A50" s="11"/>
      <c r="B50" s="11"/>
      <c r="C50" s="11"/>
      <c r="D50" s="12"/>
      <c r="E50" s="11"/>
      <c r="F50" s="11"/>
      <c r="H50" s="11"/>
      <c r="I50" s="11"/>
      <c r="J50" s="11"/>
    </row>
    <row r="51" spans="1:12" x14ac:dyDescent="0.2">
      <c r="A51" s="11"/>
      <c r="B51" s="11"/>
      <c r="C51" s="11"/>
      <c r="D51" s="12"/>
      <c r="E51" s="11"/>
      <c r="F51" s="11"/>
      <c r="G51" t="s">
        <v>15</v>
      </c>
      <c r="H51" s="11"/>
      <c r="I51" s="11"/>
      <c r="J51" s="11"/>
      <c r="L51" t="s">
        <v>96</v>
      </c>
    </row>
    <row r="52" spans="1:12" x14ac:dyDescent="0.2">
      <c r="A52" s="11">
        <v>18</v>
      </c>
      <c r="B52" s="11">
        <v>197</v>
      </c>
      <c r="C52" s="11"/>
      <c r="D52" s="12" t="s">
        <v>81</v>
      </c>
      <c r="E52" s="11" t="s">
        <v>82</v>
      </c>
      <c r="F52" s="11" t="s">
        <v>83</v>
      </c>
      <c r="H52" s="13">
        <v>2135</v>
      </c>
      <c r="I52" s="11" t="s">
        <v>84</v>
      </c>
      <c r="J52" s="11" t="s">
        <v>85</v>
      </c>
    </row>
    <row r="53" spans="1:12" x14ac:dyDescent="0.2">
      <c r="A53" s="11"/>
      <c r="B53" s="11"/>
      <c r="C53" s="11"/>
      <c r="D53" s="12"/>
      <c r="E53" s="11"/>
      <c r="F53" s="11"/>
      <c r="H53" s="13"/>
      <c r="I53" s="11"/>
      <c r="J53" s="11"/>
    </row>
    <row r="54" spans="1:12" x14ac:dyDescent="0.2">
      <c r="A54" s="11"/>
      <c r="B54" s="11"/>
      <c r="C54" s="11"/>
      <c r="D54" s="12"/>
      <c r="E54" s="11"/>
      <c r="F54" s="11"/>
      <c r="G54" t="s">
        <v>9</v>
      </c>
      <c r="H54" s="13"/>
      <c r="I54" s="11"/>
      <c r="J54" s="11"/>
      <c r="L54" t="s">
        <v>92</v>
      </c>
    </row>
    <row r="55" spans="1:12" x14ac:dyDescent="0.2">
      <c r="A55" s="11">
        <v>19</v>
      </c>
      <c r="B55" s="11">
        <v>191</v>
      </c>
      <c r="C55" s="11"/>
      <c r="D55" s="12" t="s">
        <v>86</v>
      </c>
      <c r="E55" s="11" t="s">
        <v>87</v>
      </c>
      <c r="F55" s="11"/>
      <c r="H55" s="13">
        <v>2059</v>
      </c>
      <c r="I55" s="11"/>
      <c r="J55" s="11" t="s">
        <v>88</v>
      </c>
    </row>
    <row r="56" spans="1:12" x14ac:dyDescent="0.2">
      <c r="A56" s="11"/>
      <c r="B56" s="11"/>
      <c r="C56" s="11"/>
      <c r="D56" s="12"/>
      <c r="E56" s="11"/>
      <c r="F56" s="11"/>
      <c r="H56" s="13"/>
      <c r="I56" s="11"/>
      <c r="J56" s="11"/>
    </row>
    <row r="57" spans="1:12" x14ac:dyDescent="0.2">
      <c r="A57" s="11"/>
      <c r="B57" s="11"/>
      <c r="C57" s="11"/>
      <c r="D57" s="12"/>
      <c r="E57" s="11"/>
      <c r="F57" s="11"/>
      <c r="G57" t="s">
        <v>15</v>
      </c>
      <c r="H57" s="13"/>
      <c r="I57" s="11"/>
      <c r="J57" s="11"/>
      <c r="L57" t="s">
        <v>97</v>
      </c>
    </row>
    <row r="58" spans="1:12" x14ac:dyDescent="0.2">
      <c r="A58" s="11">
        <v>20</v>
      </c>
      <c r="B58" s="11">
        <v>182</v>
      </c>
      <c r="C58" s="11"/>
      <c r="D58" s="12" t="s">
        <v>89</v>
      </c>
      <c r="E58" s="11" t="s">
        <v>90</v>
      </c>
      <c r="F58" s="11" t="s">
        <v>91</v>
      </c>
      <c r="H58" s="11">
        <v>762</v>
      </c>
    </row>
    <row r="59" spans="1:12" x14ac:dyDescent="0.2">
      <c r="A59" s="11"/>
      <c r="B59" s="11"/>
      <c r="C59" s="11"/>
      <c r="D59" s="12"/>
      <c r="E59" s="11"/>
      <c r="F59" s="11"/>
      <c r="H59" s="11"/>
    </row>
    <row r="60" spans="1:12" x14ac:dyDescent="0.2">
      <c r="A60" s="11"/>
      <c r="B60" s="11"/>
      <c r="C60" s="11"/>
      <c r="D60" s="12"/>
      <c r="E60" s="11"/>
      <c r="F60" s="11"/>
      <c r="G60" t="s">
        <v>15</v>
      </c>
      <c r="H60" s="11"/>
      <c r="L60" t="s">
        <v>93</v>
      </c>
    </row>
    <row r="62" spans="1:12" x14ac:dyDescent="0.2">
      <c r="H62" s="1">
        <f>SUM(H1:H60)</f>
        <v>35361</v>
      </c>
    </row>
    <row r="63" spans="1:12" x14ac:dyDescent="0.2">
      <c r="H63">
        <f>H62/20</f>
        <v>1768.05</v>
      </c>
    </row>
  </sheetData>
  <mergeCells count="178">
    <mergeCell ref="H1:H3"/>
    <mergeCell ref="I1:I3"/>
    <mergeCell ref="J1:J3"/>
    <mergeCell ref="A4:A6"/>
    <mergeCell ref="B4:B6"/>
    <mergeCell ref="C4:C6"/>
    <mergeCell ref="D4:D6"/>
    <mergeCell ref="E4:E6"/>
    <mergeCell ref="F4:F6"/>
    <mergeCell ref="H4:H6"/>
    <mergeCell ref="A1:A3"/>
    <mergeCell ref="B1:B3"/>
    <mergeCell ref="C1:C3"/>
    <mergeCell ref="D1:D3"/>
    <mergeCell ref="E1:E3"/>
    <mergeCell ref="F1:F3"/>
    <mergeCell ref="I4:I6"/>
    <mergeCell ref="J4:J6"/>
    <mergeCell ref="A7:A9"/>
    <mergeCell ref="B7:B9"/>
    <mergeCell ref="C7:C9"/>
    <mergeCell ref="D7:D9"/>
    <mergeCell ref="E7:E9"/>
    <mergeCell ref="F7:F9"/>
    <mergeCell ref="H7:H9"/>
    <mergeCell ref="I7:I9"/>
    <mergeCell ref="J7:J9"/>
    <mergeCell ref="A10:A12"/>
    <mergeCell ref="B10:B12"/>
    <mergeCell ref="C10:C12"/>
    <mergeCell ref="D10:D12"/>
    <mergeCell ref="E10:E12"/>
    <mergeCell ref="F10:F12"/>
    <mergeCell ref="H10:H12"/>
    <mergeCell ref="I10:I12"/>
    <mergeCell ref="J10:J12"/>
    <mergeCell ref="H13:H15"/>
    <mergeCell ref="I13:I15"/>
    <mergeCell ref="J13:J15"/>
    <mergeCell ref="A16:A18"/>
    <mergeCell ref="B16:B18"/>
    <mergeCell ref="C16:C18"/>
    <mergeCell ref="D16:D18"/>
    <mergeCell ref="E16:E18"/>
    <mergeCell ref="F16:F18"/>
    <mergeCell ref="H16:H18"/>
    <mergeCell ref="A13:A15"/>
    <mergeCell ref="B13:B15"/>
    <mergeCell ref="C13:C15"/>
    <mergeCell ref="D13:D15"/>
    <mergeCell ref="E13:E15"/>
    <mergeCell ref="F13:F15"/>
    <mergeCell ref="I16:I18"/>
    <mergeCell ref="J16:J18"/>
    <mergeCell ref="A19:A21"/>
    <mergeCell ref="B19:B21"/>
    <mergeCell ref="C19:C21"/>
    <mergeCell ref="D19:D21"/>
    <mergeCell ref="E19:E21"/>
    <mergeCell ref="F19:F21"/>
    <mergeCell ref="H19:H21"/>
    <mergeCell ref="I19:I21"/>
    <mergeCell ref="J19:J21"/>
    <mergeCell ref="A22:A24"/>
    <mergeCell ref="B22:B24"/>
    <mergeCell ref="C22:C24"/>
    <mergeCell ref="D22:D24"/>
    <mergeCell ref="E22:E24"/>
    <mergeCell ref="F22:F24"/>
    <mergeCell ref="H22:H24"/>
    <mergeCell ref="I22:I24"/>
    <mergeCell ref="J22:J24"/>
    <mergeCell ref="H25:H27"/>
    <mergeCell ref="I25:I27"/>
    <mergeCell ref="J25:J27"/>
    <mergeCell ref="A28:A30"/>
    <mergeCell ref="B28:B30"/>
    <mergeCell ref="C28:C30"/>
    <mergeCell ref="D28:D30"/>
    <mergeCell ref="E28:E30"/>
    <mergeCell ref="F28:F30"/>
    <mergeCell ref="H28:H30"/>
    <mergeCell ref="A25:A27"/>
    <mergeCell ref="B25:B27"/>
    <mergeCell ref="C25:C27"/>
    <mergeCell ref="D25:D27"/>
    <mergeCell ref="E25:E27"/>
    <mergeCell ref="F25:F27"/>
    <mergeCell ref="I28:I30"/>
    <mergeCell ref="J28:J30"/>
    <mergeCell ref="A31:A33"/>
    <mergeCell ref="B31:B33"/>
    <mergeCell ref="C31:C33"/>
    <mergeCell ref="D31:D33"/>
    <mergeCell ref="E31:E33"/>
    <mergeCell ref="F31:F33"/>
    <mergeCell ref="H31:H33"/>
    <mergeCell ref="I31:I33"/>
    <mergeCell ref="J31:J33"/>
    <mergeCell ref="A34:A36"/>
    <mergeCell ref="B34:B36"/>
    <mergeCell ref="C34:C36"/>
    <mergeCell ref="D34:D36"/>
    <mergeCell ref="E34:E36"/>
    <mergeCell ref="F34:F36"/>
    <mergeCell ref="H34:H36"/>
    <mergeCell ref="I34:I36"/>
    <mergeCell ref="J34:J36"/>
    <mergeCell ref="H37:H39"/>
    <mergeCell ref="I37:I39"/>
    <mergeCell ref="J37:J39"/>
    <mergeCell ref="A40:A42"/>
    <mergeCell ref="B40:B42"/>
    <mergeCell ref="C40:C42"/>
    <mergeCell ref="D40:D42"/>
    <mergeCell ref="E40:E42"/>
    <mergeCell ref="F40:F42"/>
    <mergeCell ref="H40:H42"/>
    <mergeCell ref="A37:A39"/>
    <mergeCell ref="B37:B39"/>
    <mergeCell ref="C37:C39"/>
    <mergeCell ref="D37:D39"/>
    <mergeCell ref="E37:E39"/>
    <mergeCell ref="F37:F39"/>
    <mergeCell ref="I40:I42"/>
    <mergeCell ref="J40:J42"/>
    <mergeCell ref="A43:A45"/>
    <mergeCell ref="B43:B45"/>
    <mergeCell ref="C43:C45"/>
    <mergeCell ref="D43:D45"/>
    <mergeCell ref="E43:E45"/>
    <mergeCell ref="F43:F45"/>
    <mergeCell ref="H43:H45"/>
    <mergeCell ref="I43:I45"/>
    <mergeCell ref="J43:J45"/>
    <mergeCell ref="A46:A48"/>
    <mergeCell ref="B46:B48"/>
    <mergeCell ref="C46:C48"/>
    <mergeCell ref="D46:D48"/>
    <mergeCell ref="E46:E48"/>
    <mergeCell ref="F46:F48"/>
    <mergeCell ref="H46:H48"/>
    <mergeCell ref="I46:I48"/>
    <mergeCell ref="J46:J48"/>
    <mergeCell ref="H49:H51"/>
    <mergeCell ref="I49:I51"/>
    <mergeCell ref="J49:J51"/>
    <mergeCell ref="A52:A54"/>
    <mergeCell ref="B52:B54"/>
    <mergeCell ref="C52:C54"/>
    <mergeCell ref="D52:D54"/>
    <mergeCell ref="E52:E54"/>
    <mergeCell ref="F52:F54"/>
    <mergeCell ref="H52:H54"/>
    <mergeCell ref="A49:A51"/>
    <mergeCell ref="B49:B51"/>
    <mergeCell ref="C49:C51"/>
    <mergeCell ref="D49:D51"/>
    <mergeCell ref="E49:E51"/>
    <mergeCell ref="F49:F51"/>
    <mergeCell ref="J55:J57"/>
    <mergeCell ref="A58:A60"/>
    <mergeCell ref="B58:B60"/>
    <mergeCell ref="C58:C60"/>
    <mergeCell ref="D58:D60"/>
    <mergeCell ref="E58:E60"/>
    <mergeCell ref="F58:F60"/>
    <mergeCell ref="H58:H60"/>
    <mergeCell ref="I52:I54"/>
    <mergeCell ref="J52:J54"/>
    <mergeCell ref="A55:A57"/>
    <mergeCell ref="B55:B57"/>
    <mergeCell ref="C55:C57"/>
    <mergeCell ref="D55:D57"/>
    <mergeCell ref="E55:E57"/>
    <mergeCell ref="F55:F57"/>
    <mergeCell ref="H55:H57"/>
    <mergeCell ref="I55:I57"/>
  </mergeCells>
  <hyperlinks>
    <hyperlink ref="D1" r:id="rId1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0D0BBE25-A7A2-534C-93F2-DF3FE81548DD}"/>
    <hyperlink ref="D4" r:id="rId2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CD87192C-4BC5-7048-BCE9-4B826B51F149}"/>
    <hyperlink ref="D7" r:id="rId3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515CEA8D-1A89-C642-947D-8AB93497877C}"/>
    <hyperlink ref="D10" r:id="rId4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21EC4F64-9D78-9B4F-8CA4-6BC8AF750DC0}"/>
    <hyperlink ref="D13" r:id="rId5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231DA88E-128F-1046-882E-B223813B0ABF}"/>
    <hyperlink ref="D16" r:id="rId6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AE622470-9D7E-BB48-8362-BDC0223BDAED}"/>
    <hyperlink ref="D19" r:id="rId7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E83B65B7-E583-2746-8546-A288E8AE3EBA}"/>
    <hyperlink ref="D22" r:id="rId8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AF55CAEF-D9D9-4649-A922-FF877B806D2B}"/>
    <hyperlink ref="D25" r:id="rId9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5996D9F3-A6B2-DF49-8619-B4991424D7EA}"/>
    <hyperlink ref="D28" r:id="rId10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E5720104-EDB2-CE4C-A1A0-BB10B281163B}"/>
    <hyperlink ref="D31" r:id="rId11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6C9CA2AB-9ABF-FA47-896D-B85F195C85BD}"/>
    <hyperlink ref="D34" r:id="rId12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44DD9E7E-13A9-7A44-84AB-10F17E3E3123}"/>
    <hyperlink ref="D37" r:id="rId13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A0AA0887-BA98-3745-B325-E8CE6D83DED6}"/>
    <hyperlink ref="D40" r:id="rId14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0326CC60-9BF4-7A4A-A735-E5BFC295FA5D}"/>
    <hyperlink ref="D43" r:id="rId15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BE08D01E-93DB-D04A-86A5-7FAB740D0A9B}"/>
    <hyperlink ref="D46" r:id="rId16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6EF6F53D-BB17-394C-B016-B3575F642829}"/>
    <hyperlink ref="D49" r:id="rId17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516A91AC-D662-A64C-92DD-30A69BBB3D7F}"/>
    <hyperlink ref="D52" r:id="rId18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89026EE0-CB5D-E247-A344-20B99503D961}"/>
    <hyperlink ref="D55" r:id="rId19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5A7C9D6A-FEDA-5342-986A-B5C89D47B45B}"/>
    <hyperlink ref="D58" r:id="rId20" display="https://signals.symplur.com/twitter/reports/people/influencers?timezone=Australia%2FAdelaide&amp;startDate=05%2F01%2F2018+00%3A00&amp;endDate=01%2F09%2F2021+00%3A00&amp;databaseName=multiple&amp;customHashtags=26214%2C31112%2C31112&amp;reportColumns%5B%5D=Row%2C%25%25sortmetric%25%25%2CRank%2CThumbnail%2CUsername%2CName%2CGender%2CDescription%2CHealthcare+Stakeholder%2CSymplurRank%2CFollowers%2CFollowing%2CMentions%2CImpressions%2CTweets%2CRetweets%2CReplies%2CLocation%2CWebsite%2CLanguage%2CTime+Zone%2CDate+Joined&amp;reportColumns%5B%5D=Row%2CRank%2CShares%2CThumbnail%2CURL%2CTitle%2CMeta+Description%2CTopics%2CMeta+Keywords&amp;individualDbSources=0&amp;linksSharedMetric=articles&amp;influencersMetric=tweets&amp;topretweetsMetric=retweets&amp;wordVisual=frequency&amp;cumulativeMetric=tweets&amp;period=month&amp;maptype=hours&amp;sentimentReport=recent&amp;sortMetric=tweets&amp;limit=100&amp;nodeLabelType=name&amp;sortMetricReplies=replies&amp;useStopwords=1&amp;convoReplies=1&amp;tblColumns%5B%5D=Row&amp;tblColumns%5B%5D=%25%25sortmetric%25%25&amp;tblColumns%5B%5D=Thumbnail&amp;tblColumns%5B%5D=Username&amp;tblColumns%5B%5D=Name&amp;tblColumns%5B%5D=Description&amp;tblColumns%5B%5D=Healthcare+Stakeholder&amp;tblColumns%5B%5D=Followers&amp;tblColumns%5B%5D=Location&amp;tblColumns%5B%5D=Website" xr:uid="{717C9E61-1FD2-3A43-9A96-D9164E6711FC}"/>
  </hyperlinks>
  <pageMargins left="0.7" right="0.7" top="0.75" bottom="0.75" header="0.3" footer="0.3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9582-6520-0E4F-80FD-DE3DD611E765}">
  <sheetPr>
    <tabColor rgb="FF66FF66"/>
  </sheetPr>
  <dimension ref="A1:V53"/>
  <sheetViews>
    <sheetView zoomScale="153" zoomScaleNormal="153" workbookViewId="0">
      <selection activeCell="F2" sqref="F2"/>
    </sheetView>
  </sheetViews>
  <sheetFormatPr baseColWidth="10" defaultRowHeight="16" x14ac:dyDescent="0.2"/>
  <cols>
    <col min="1" max="1" width="7.5" bestFit="1" customWidth="1"/>
    <col min="2" max="20" width="7.83203125" customWidth="1"/>
  </cols>
  <sheetData>
    <row r="1" spans="1:22" s="6" customFormat="1" ht="14" customHeight="1" x14ac:dyDescent="0.2">
      <c r="A1" s="10"/>
      <c r="B1" s="9" t="s">
        <v>103</v>
      </c>
      <c r="C1" s="9" t="s">
        <v>107</v>
      </c>
      <c r="D1" s="9" t="s">
        <v>108</v>
      </c>
      <c r="E1" s="9" t="s">
        <v>109</v>
      </c>
      <c r="F1" s="9" t="s">
        <v>114</v>
      </c>
      <c r="G1" s="9" t="s">
        <v>111</v>
      </c>
      <c r="H1" s="9" t="s">
        <v>112</v>
      </c>
      <c r="I1" s="9" t="s">
        <v>113</v>
      </c>
      <c r="J1" s="10" t="s">
        <v>105</v>
      </c>
      <c r="K1" s="9" t="s">
        <v>106</v>
      </c>
      <c r="L1" s="9" t="s">
        <v>107</v>
      </c>
      <c r="M1" s="9" t="s">
        <v>108</v>
      </c>
      <c r="N1" s="9" t="s">
        <v>109</v>
      </c>
      <c r="O1" s="9" t="s">
        <v>110</v>
      </c>
      <c r="P1" s="9" t="s">
        <v>111</v>
      </c>
      <c r="Q1" s="9" t="s">
        <v>112</v>
      </c>
      <c r="R1" s="9" t="s">
        <v>113</v>
      </c>
      <c r="S1" s="10"/>
      <c r="T1" s="10"/>
      <c r="U1" s="10"/>
      <c r="V1" s="10"/>
    </row>
    <row r="2" spans="1:22" ht="14" customHeight="1" x14ac:dyDescent="0.2">
      <c r="A2" s="8">
        <v>43221</v>
      </c>
      <c r="B2" s="9">
        <v>323</v>
      </c>
      <c r="C2" s="9">
        <f t="shared" ref="C2:C33" ca="1" si="0">F2+2.66*O2</f>
        <v>167.86124999999998</v>
      </c>
      <c r="D2" s="9">
        <f t="shared" ref="D2:D33" ca="1" si="1">F2+(2/3)*2.66*O2</f>
        <v>145.25125</v>
      </c>
      <c r="E2" s="9">
        <f t="shared" ref="E2:E33" ca="1" si="2">F2+(1/3)*2.66*O2</f>
        <v>122.64125</v>
      </c>
      <c r="F2" s="9">
        <f t="shared" ref="F2:F33" si="3">AVERAGE($B$2:$B$33)</f>
        <v>100.03125</v>
      </c>
      <c r="G2" s="9">
        <f t="shared" ref="G2:G33" ca="1" si="4">F2-(1/3)*2.66*O2</f>
        <v>77.421250000000001</v>
      </c>
      <c r="H2" s="9">
        <f t="shared" ref="H2:H33" ca="1" si="5">F2-(2/3)*2.66*O2</f>
        <v>54.811250000000001</v>
      </c>
      <c r="I2" s="9">
        <f t="shared" ref="I2:I33" ca="1" si="6">F2-2.66*O2</f>
        <v>32.201250000000002</v>
      </c>
      <c r="J2" s="10">
        <f>B2</f>
        <v>323</v>
      </c>
      <c r="K2" s="9"/>
      <c r="L2" s="9"/>
      <c r="M2" s="9"/>
      <c r="N2" s="9"/>
      <c r="O2" s="9">
        <f t="shared" ref="O2:O33" ca="1" si="7">AVERAGE($K$2:$K$2,$K$4:$K$33)</f>
        <v>25.5</v>
      </c>
      <c r="P2" s="9"/>
      <c r="Q2" s="9"/>
      <c r="R2" s="9"/>
      <c r="S2" s="10"/>
      <c r="T2" s="10"/>
      <c r="U2" s="10"/>
      <c r="V2" s="10"/>
    </row>
    <row r="3" spans="1:22" ht="14" customHeight="1" x14ac:dyDescent="0.2">
      <c r="A3" s="8">
        <v>43252</v>
      </c>
      <c r="B3" s="9">
        <v>145</v>
      </c>
      <c r="C3" s="9">
        <f t="shared" ca="1" si="0"/>
        <v>167.86124999999998</v>
      </c>
      <c r="D3" s="9">
        <f t="shared" ca="1" si="1"/>
        <v>145.25125</v>
      </c>
      <c r="E3" s="9">
        <f t="shared" ca="1" si="2"/>
        <v>122.64125</v>
      </c>
      <c r="F3" s="9">
        <f t="shared" si="3"/>
        <v>100.03125</v>
      </c>
      <c r="G3" s="9">
        <f t="shared" ca="1" si="4"/>
        <v>77.421250000000001</v>
      </c>
      <c r="H3" s="9">
        <f t="shared" ca="1" si="5"/>
        <v>54.811250000000001</v>
      </c>
      <c r="I3" s="9">
        <f t="shared" ca="1" si="6"/>
        <v>32.201250000000002</v>
      </c>
      <c r="J3" s="10">
        <f t="shared" ref="J3:J34" ca="1" si="8">IF(ISBLANK(B3),OFFSET(J3,-1,0,1,1),B3)</f>
        <v>145</v>
      </c>
      <c r="K3" s="9">
        <f t="shared" ref="K3:K34" ca="1" si="9">IF(OR(OFFSET(K3,-1,-9,1,1)="",OFFSET(K3,0,-9,1,1)=""),"",IF(ISERROR(ABS(B3-OFFSET(K3,-1,-1,1,1))),"",ABS(B3-OFFSET(K3,-1,-1,1,1))))</f>
        <v>178</v>
      </c>
      <c r="L3" s="9">
        <f t="shared" ref="L3:L34" ca="1" si="10">3.267*O3</f>
        <v>83.308499999999995</v>
      </c>
      <c r="M3" s="9">
        <f t="shared" ref="M3:M34" ca="1" si="11">(2/3)*(L3-O3)+O3</f>
        <v>64.038999999999987</v>
      </c>
      <c r="N3" s="9">
        <f t="shared" ref="N3:N34" ca="1" si="12">(1/3)*(L3-O3)+O3</f>
        <v>44.769499999999994</v>
      </c>
      <c r="O3" s="9">
        <f t="shared" ca="1" si="7"/>
        <v>25.5</v>
      </c>
      <c r="P3" s="9">
        <f t="shared" ref="P3:P34" ca="1" si="13">(MAX(O3-(1/3)*(L3-O3),0))</f>
        <v>6.2305000000000028</v>
      </c>
      <c r="Q3" s="9">
        <f t="shared" ref="Q3:Q34" ca="1" si="14">MAX(O3-(2/3)*(L3-O3),0)</f>
        <v>0</v>
      </c>
      <c r="R3" s="9">
        <v>0</v>
      </c>
      <c r="S3" s="10"/>
      <c r="T3" s="10"/>
      <c r="U3" s="10"/>
      <c r="V3" s="10"/>
    </row>
    <row r="4" spans="1:22" ht="14" customHeight="1" x14ac:dyDescent="0.2">
      <c r="A4" s="8">
        <v>43282</v>
      </c>
      <c r="B4" s="9">
        <v>127</v>
      </c>
      <c r="C4" s="9">
        <f t="shared" ca="1" si="0"/>
        <v>167.86124999999998</v>
      </c>
      <c r="D4" s="9">
        <f t="shared" ca="1" si="1"/>
        <v>145.25125</v>
      </c>
      <c r="E4" s="9">
        <f t="shared" ca="1" si="2"/>
        <v>122.64125</v>
      </c>
      <c r="F4" s="9">
        <f t="shared" si="3"/>
        <v>100.03125</v>
      </c>
      <c r="G4" s="9">
        <f t="shared" ca="1" si="4"/>
        <v>77.421250000000001</v>
      </c>
      <c r="H4" s="9">
        <f t="shared" ca="1" si="5"/>
        <v>54.811250000000001</v>
      </c>
      <c r="I4" s="9">
        <f t="shared" ca="1" si="6"/>
        <v>32.201250000000002</v>
      </c>
      <c r="J4" s="10">
        <f t="shared" ca="1" si="8"/>
        <v>127</v>
      </c>
      <c r="K4" s="9">
        <f t="shared" ca="1" si="9"/>
        <v>18</v>
      </c>
      <c r="L4" s="9">
        <f t="shared" ca="1" si="10"/>
        <v>83.308499999999995</v>
      </c>
      <c r="M4" s="9">
        <f t="shared" ca="1" si="11"/>
        <v>64.038999999999987</v>
      </c>
      <c r="N4" s="9">
        <f t="shared" ca="1" si="12"/>
        <v>44.769499999999994</v>
      </c>
      <c r="O4" s="9">
        <f t="shared" ca="1" si="7"/>
        <v>25.5</v>
      </c>
      <c r="P4" s="9">
        <f t="shared" ca="1" si="13"/>
        <v>6.2305000000000028</v>
      </c>
      <c r="Q4" s="9">
        <f t="shared" ca="1" si="14"/>
        <v>0</v>
      </c>
      <c r="R4" s="9">
        <v>0</v>
      </c>
      <c r="S4" s="10"/>
      <c r="T4" s="10"/>
      <c r="U4" s="10"/>
      <c r="V4" s="10"/>
    </row>
    <row r="5" spans="1:22" ht="14" customHeight="1" x14ac:dyDescent="0.2">
      <c r="A5" s="8">
        <v>43313</v>
      </c>
      <c r="B5" s="9">
        <v>123</v>
      </c>
      <c r="C5" s="9">
        <f t="shared" ca="1" si="0"/>
        <v>167.86124999999998</v>
      </c>
      <c r="D5" s="9">
        <f t="shared" ca="1" si="1"/>
        <v>145.25125</v>
      </c>
      <c r="E5" s="9">
        <f t="shared" ca="1" si="2"/>
        <v>122.64125</v>
      </c>
      <c r="F5" s="9">
        <f t="shared" si="3"/>
        <v>100.03125</v>
      </c>
      <c r="G5" s="9">
        <f t="shared" ca="1" si="4"/>
        <v>77.421250000000001</v>
      </c>
      <c r="H5" s="9">
        <f t="shared" ca="1" si="5"/>
        <v>54.811250000000001</v>
      </c>
      <c r="I5" s="9">
        <f t="shared" ca="1" si="6"/>
        <v>32.201250000000002</v>
      </c>
      <c r="J5" s="10">
        <f t="shared" ca="1" si="8"/>
        <v>123</v>
      </c>
      <c r="K5" s="9">
        <f t="shared" ca="1" si="9"/>
        <v>4</v>
      </c>
      <c r="L5" s="9">
        <f t="shared" ca="1" si="10"/>
        <v>83.308499999999995</v>
      </c>
      <c r="M5" s="9">
        <f t="shared" ca="1" si="11"/>
        <v>64.038999999999987</v>
      </c>
      <c r="N5" s="9">
        <f t="shared" ca="1" si="12"/>
        <v>44.769499999999994</v>
      </c>
      <c r="O5" s="9">
        <f t="shared" ca="1" si="7"/>
        <v>25.5</v>
      </c>
      <c r="P5" s="9">
        <f t="shared" ca="1" si="13"/>
        <v>6.2305000000000028</v>
      </c>
      <c r="Q5" s="9">
        <f t="shared" ca="1" si="14"/>
        <v>0</v>
      </c>
      <c r="R5" s="9">
        <v>0</v>
      </c>
      <c r="S5" s="10"/>
      <c r="T5" s="10"/>
      <c r="U5" s="10"/>
      <c r="V5" s="10"/>
    </row>
    <row r="6" spans="1:22" ht="14" customHeight="1" x14ac:dyDescent="0.2">
      <c r="A6" s="8">
        <v>43344</v>
      </c>
      <c r="B6" s="9">
        <v>70</v>
      </c>
      <c r="C6" s="9">
        <f t="shared" ca="1" si="0"/>
        <v>167.86124999999998</v>
      </c>
      <c r="D6" s="9">
        <f t="shared" ca="1" si="1"/>
        <v>145.25125</v>
      </c>
      <c r="E6" s="9">
        <f t="shared" ca="1" si="2"/>
        <v>122.64125</v>
      </c>
      <c r="F6" s="9">
        <f t="shared" si="3"/>
        <v>100.03125</v>
      </c>
      <c r="G6" s="9">
        <f t="shared" ca="1" si="4"/>
        <v>77.421250000000001</v>
      </c>
      <c r="H6" s="9">
        <f t="shared" ca="1" si="5"/>
        <v>54.811250000000001</v>
      </c>
      <c r="I6" s="9">
        <f t="shared" ca="1" si="6"/>
        <v>32.201250000000002</v>
      </c>
      <c r="J6" s="10">
        <f t="shared" ca="1" si="8"/>
        <v>70</v>
      </c>
      <c r="K6" s="9">
        <f t="shared" ca="1" si="9"/>
        <v>53</v>
      </c>
      <c r="L6" s="9">
        <f t="shared" ca="1" si="10"/>
        <v>83.308499999999995</v>
      </c>
      <c r="M6" s="9">
        <f t="shared" ca="1" si="11"/>
        <v>64.038999999999987</v>
      </c>
      <c r="N6" s="9">
        <f t="shared" ca="1" si="12"/>
        <v>44.769499999999994</v>
      </c>
      <c r="O6" s="9">
        <f t="shared" ca="1" si="7"/>
        <v>25.5</v>
      </c>
      <c r="P6" s="9">
        <f t="shared" ca="1" si="13"/>
        <v>6.2305000000000028</v>
      </c>
      <c r="Q6" s="9">
        <f t="shared" ca="1" si="14"/>
        <v>0</v>
      </c>
      <c r="R6" s="9">
        <v>0</v>
      </c>
      <c r="S6" s="10"/>
      <c r="T6" s="10"/>
      <c r="U6" s="10"/>
      <c r="V6" s="10"/>
    </row>
    <row r="7" spans="1:22" ht="14" customHeight="1" x14ac:dyDescent="0.2">
      <c r="A7" s="8">
        <v>43374</v>
      </c>
      <c r="B7" s="9">
        <v>88</v>
      </c>
      <c r="C7" s="9">
        <f t="shared" ca="1" si="0"/>
        <v>167.86124999999998</v>
      </c>
      <c r="D7" s="9">
        <f t="shared" ca="1" si="1"/>
        <v>145.25125</v>
      </c>
      <c r="E7" s="9">
        <f t="shared" ca="1" si="2"/>
        <v>122.64125</v>
      </c>
      <c r="F7" s="9">
        <f t="shared" si="3"/>
        <v>100.03125</v>
      </c>
      <c r="G7" s="9">
        <f t="shared" ca="1" si="4"/>
        <v>77.421250000000001</v>
      </c>
      <c r="H7" s="9">
        <f t="shared" ca="1" si="5"/>
        <v>54.811250000000001</v>
      </c>
      <c r="I7" s="9">
        <f t="shared" ca="1" si="6"/>
        <v>32.201250000000002</v>
      </c>
      <c r="J7" s="10">
        <f t="shared" ca="1" si="8"/>
        <v>88</v>
      </c>
      <c r="K7" s="9">
        <f t="shared" ca="1" si="9"/>
        <v>18</v>
      </c>
      <c r="L7" s="9">
        <f t="shared" ca="1" si="10"/>
        <v>83.308499999999995</v>
      </c>
      <c r="M7" s="9">
        <f t="shared" ca="1" si="11"/>
        <v>64.038999999999987</v>
      </c>
      <c r="N7" s="9">
        <f t="shared" ca="1" si="12"/>
        <v>44.769499999999994</v>
      </c>
      <c r="O7" s="9">
        <f t="shared" ca="1" si="7"/>
        <v>25.5</v>
      </c>
      <c r="P7" s="9">
        <f t="shared" ca="1" si="13"/>
        <v>6.2305000000000028</v>
      </c>
      <c r="Q7" s="9">
        <f t="shared" ca="1" si="14"/>
        <v>0</v>
      </c>
      <c r="R7" s="9">
        <v>0</v>
      </c>
      <c r="S7" s="10"/>
      <c r="T7" s="10"/>
      <c r="U7" s="10"/>
      <c r="V7" s="10"/>
    </row>
    <row r="8" spans="1:22" ht="14" customHeight="1" x14ac:dyDescent="0.2">
      <c r="A8" s="8">
        <v>43405</v>
      </c>
      <c r="B8" s="9">
        <v>120</v>
      </c>
      <c r="C8" s="9">
        <f t="shared" ca="1" si="0"/>
        <v>167.86124999999998</v>
      </c>
      <c r="D8" s="9">
        <f t="shared" ca="1" si="1"/>
        <v>145.25125</v>
      </c>
      <c r="E8" s="9">
        <f t="shared" ca="1" si="2"/>
        <v>122.64125</v>
      </c>
      <c r="F8" s="9">
        <f t="shared" si="3"/>
        <v>100.03125</v>
      </c>
      <c r="G8" s="9">
        <f t="shared" ca="1" si="4"/>
        <v>77.421250000000001</v>
      </c>
      <c r="H8" s="9">
        <f t="shared" ca="1" si="5"/>
        <v>54.811250000000001</v>
      </c>
      <c r="I8" s="9">
        <f t="shared" ca="1" si="6"/>
        <v>32.201250000000002</v>
      </c>
      <c r="J8" s="10">
        <f t="shared" ca="1" si="8"/>
        <v>120</v>
      </c>
      <c r="K8" s="9">
        <f t="shared" ca="1" si="9"/>
        <v>32</v>
      </c>
      <c r="L8" s="9">
        <f t="shared" ca="1" si="10"/>
        <v>83.308499999999995</v>
      </c>
      <c r="M8" s="9">
        <f t="shared" ca="1" si="11"/>
        <v>64.038999999999987</v>
      </c>
      <c r="N8" s="9">
        <f t="shared" ca="1" si="12"/>
        <v>44.769499999999994</v>
      </c>
      <c r="O8" s="9">
        <f t="shared" ca="1" si="7"/>
        <v>25.5</v>
      </c>
      <c r="P8" s="9">
        <f t="shared" ca="1" si="13"/>
        <v>6.2305000000000028</v>
      </c>
      <c r="Q8" s="9">
        <f t="shared" ca="1" si="14"/>
        <v>0</v>
      </c>
      <c r="R8" s="9">
        <v>0</v>
      </c>
      <c r="S8" s="10"/>
      <c r="T8" s="10"/>
      <c r="U8" s="10"/>
      <c r="V8" s="10"/>
    </row>
    <row r="9" spans="1:22" ht="14" customHeight="1" x14ac:dyDescent="0.2">
      <c r="A9" s="8">
        <v>43435</v>
      </c>
      <c r="B9" s="9">
        <v>58</v>
      </c>
      <c r="C9" s="9">
        <f t="shared" ca="1" si="0"/>
        <v>167.86124999999998</v>
      </c>
      <c r="D9" s="9">
        <f t="shared" ca="1" si="1"/>
        <v>145.25125</v>
      </c>
      <c r="E9" s="9">
        <f t="shared" ca="1" si="2"/>
        <v>122.64125</v>
      </c>
      <c r="F9" s="9">
        <f t="shared" si="3"/>
        <v>100.03125</v>
      </c>
      <c r="G9" s="9">
        <f t="shared" ca="1" si="4"/>
        <v>77.421250000000001</v>
      </c>
      <c r="H9" s="9">
        <f t="shared" ca="1" si="5"/>
        <v>54.811250000000001</v>
      </c>
      <c r="I9" s="9">
        <f t="shared" ca="1" si="6"/>
        <v>32.201250000000002</v>
      </c>
      <c r="J9" s="10">
        <f t="shared" ca="1" si="8"/>
        <v>58</v>
      </c>
      <c r="K9" s="9">
        <f t="shared" ca="1" si="9"/>
        <v>62</v>
      </c>
      <c r="L9" s="9">
        <f t="shared" ca="1" si="10"/>
        <v>83.308499999999995</v>
      </c>
      <c r="M9" s="9">
        <f t="shared" ca="1" si="11"/>
        <v>64.038999999999987</v>
      </c>
      <c r="N9" s="9">
        <f t="shared" ca="1" si="12"/>
        <v>44.769499999999994</v>
      </c>
      <c r="O9" s="9">
        <f t="shared" ca="1" si="7"/>
        <v>25.5</v>
      </c>
      <c r="P9" s="9">
        <f t="shared" ca="1" si="13"/>
        <v>6.2305000000000028</v>
      </c>
      <c r="Q9" s="9">
        <f t="shared" ca="1" si="14"/>
        <v>0</v>
      </c>
      <c r="R9" s="9">
        <v>0</v>
      </c>
      <c r="S9" s="10"/>
      <c r="T9" s="10"/>
      <c r="U9" s="10"/>
      <c r="V9" s="10"/>
    </row>
    <row r="10" spans="1:22" ht="14" customHeight="1" x14ac:dyDescent="0.2">
      <c r="A10" s="8">
        <v>43466</v>
      </c>
      <c r="B10" s="9">
        <v>55</v>
      </c>
      <c r="C10" s="9">
        <f t="shared" ca="1" si="0"/>
        <v>167.86124999999998</v>
      </c>
      <c r="D10" s="9">
        <f t="shared" ca="1" si="1"/>
        <v>145.25125</v>
      </c>
      <c r="E10" s="9">
        <f t="shared" ca="1" si="2"/>
        <v>122.64125</v>
      </c>
      <c r="F10" s="9">
        <f t="shared" si="3"/>
        <v>100.03125</v>
      </c>
      <c r="G10" s="9">
        <f t="shared" ca="1" si="4"/>
        <v>77.421250000000001</v>
      </c>
      <c r="H10" s="9">
        <f t="shared" ca="1" si="5"/>
        <v>54.811250000000001</v>
      </c>
      <c r="I10" s="9">
        <f t="shared" ca="1" si="6"/>
        <v>32.201250000000002</v>
      </c>
      <c r="J10" s="10">
        <f t="shared" ca="1" si="8"/>
        <v>55</v>
      </c>
      <c r="K10" s="9">
        <f t="shared" ca="1" si="9"/>
        <v>3</v>
      </c>
      <c r="L10" s="9">
        <f t="shared" ca="1" si="10"/>
        <v>83.308499999999995</v>
      </c>
      <c r="M10" s="9">
        <f t="shared" ca="1" si="11"/>
        <v>64.038999999999987</v>
      </c>
      <c r="N10" s="9">
        <f t="shared" ca="1" si="12"/>
        <v>44.769499999999994</v>
      </c>
      <c r="O10" s="9">
        <f t="shared" ca="1" si="7"/>
        <v>25.5</v>
      </c>
      <c r="P10" s="9">
        <f t="shared" ca="1" si="13"/>
        <v>6.2305000000000028</v>
      </c>
      <c r="Q10" s="9">
        <f t="shared" ca="1" si="14"/>
        <v>0</v>
      </c>
      <c r="R10" s="9">
        <v>0</v>
      </c>
      <c r="S10" s="10"/>
      <c r="T10" s="10"/>
      <c r="U10" s="10"/>
      <c r="V10" s="10"/>
    </row>
    <row r="11" spans="1:22" ht="14" customHeight="1" x14ac:dyDescent="0.2">
      <c r="A11" s="8">
        <v>43497</v>
      </c>
      <c r="B11" s="9">
        <v>50</v>
      </c>
      <c r="C11" s="9">
        <f t="shared" ca="1" si="0"/>
        <v>167.86124999999998</v>
      </c>
      <c r="D11" s="9">
        <f t="shared" ca="1" si="1"/>
        <v>145.25125</v>
      </c>
      <c r="E11" s="9">
        <f t="shared" ca="1" si="2"/>
        <v>122.64125</v>
      </c>
      <c r="F11" s="9">
        <f t="shared" si="3"/>
        <v>100.03125</v>
      </c>
      <c r="G11" s="9">
        <f t="shared" ca="1" si="4"/>
        <v>77.421250000000001</v>
      </c>
      <c r="H11" s="9">
        <f t="shared" ca="1" si="5"/>
        <v>54.811250000000001</v>
      </c>
      <c r="I11" s="9">
        <f t="shared" ca="1" si="6"/>
        <v>32.201250000000002</v>
      </c>
      <c r="J11" s="10">
        <f t="shared" ca="1" si="8"/>
        <v>50</v>
      </c>
      <c r="K11" s="9">
        <f t="shared" ca="1" si="9"/>
        <v>5</v>
      </c>
      <c r="L11" s="9">
        <f t="shared" ca="1" si="10"/>
        <v>83.308499999999995</v>
      </c>
      <c r="M11" s="9">
        <f t="shared" ca="1" si="11"/>
        <v>64.038999999999987</v>
      </c>
      <c r="N11" s="9">
        <f t="shared" ca="1" si="12"/>
        <v>44.769499999999994</v>
      </c>
      <c r="O11" s="9">
        <f t="shared" ca="1" si="7"/>
        <v>25.5</v>
      </c>
      <c r="P11" s="9">
        <f t="shared" ca="1" si="13"/>
        <v>6.2305000000000028</v>
      </c>
      <c r="Q11" s="9">
        <f t="shared" ca="1" si="14"/>
        <v>0</v>
      </c>
      <c r="R11" s="9">
        <v>0</v>
      </c>
      <c r="S11" s="10"/>
      <c r="T11" s="10"/>
      <c r="U11" s="10"/>
      <c r="V11" s="10"/>
    </row>
    <row r="12" spans="1:22" ht="14" customHeight="1" x14ac:dyDescent="0.2">
      <c r="A12" s="8">
        <v>43525</v>
      </c>
      <c r="B12" s="9">
        <v>60</v>
      </c>
      <c r="C12" s="9">
        <f t="shared" ca="1" si="0"/>
        <v>167.86124999999998</v>
      </c>
      <c r="D12" s="9">
        <f t="shared" ca="1" si="1"/>
        <v>145.25125</v>
      </c>
      <c r="E12" s="9">
        <f t="shared" ca="1" si="2"/>
        <v>122.64125</v>
      </c>
      <c r="F12" s="9">
        <f t="shared" si="3"/>
        <v>100.03125</v>
      </c>
      <c r="G12" s="9">
        <f t="shared" ca="1" si="4"/>
        <v>77.421250000000001</v>
      </c>
      <c r="H12" s="9">
        <f t="shared" ca="1" si="5"/>
        <v>54.811250000000001</v>
      </c>
      <c r="I12" s="9">
        <f t="shared" ca="1" si="6"/>
        <v>32.201250000000002</v>
      </c>
      <c r="J12" s="10">
        <f t="shared" ca="1" si="8"/>
        <v>60</v>
      </c>
      <c r="K12" s="9">
        <f t="shared" ca="1" si="9"/>
        <v>10</v>
      </c>
      <c r="L12" s="9">
        <f t="shared" ca="1" si="10"/>
        <v>83.308499999999995</v>
      </c>
      <c r="M12" s="9">
        <f t="shared" ca="1" si="11"/>
        <v>64.038999999999987</v>
      </c>
      <c r="N12" s="9">
        <f t="shared" ca="1" si="12"/>
        <v>44.769499999999994</v>
      </c>
      <c r="O12" s="9">
        <f t="shared" ca="1" si="7"/>
        <v>25.5</v>
      </c>
      <c r="P12" s="9">
        <f t="shared" ca="1" si="13"/>
        <v>6.2305000000000028</v>
      </c>
      <c r="Q12" s="9">
        <f t="shared" ca="1" si="14"/>
        <v>0</v>
      </c>
      <c r="R12" s="9">
        <v>0</v>
      </c>
      <c r="S12" s="10"/>
      <c r="T12" s="10"/>
      <c r="U12" s="10"/>
      <c r="V12" s="10"/>
    </row>
    <row r="13" spans="1:22" ht="14" customHeight="1" x14ac:dyDescent="0.2">
      <c r="A13" s="8">
        <v>43556</v>
      </c>
      <c r="B13" s="9">
        <v>145</v>
      </c>
      <c r="C13" s="9">
        <f t="shared" ca="1" si="0"/>
        <v>167.86124999999998</v>
      </c>
      <c r="D13" s="9">
        <f t="shared" ca="1" si="1"/>
        <v>145.25125</v>
      </c>
      <c r="E13" s="9">
        <f t="shared" ca="1" si="2"/>
        <v>122.64125</v>
      </c>
      <c r="F13" s="9">
        <f t="shared" si="3"/>
        <v>100.03125</v>
      </c>
      <c r="G13" s="9">
        <f t="shared" ca="1" si="4"/>
        <v>77.421250000000001</v>
      </c>
      <c r="H13" s="9">
        <f t="shared" ca="1" si="5"/>
        <v>54.811250000000001</v>
      </c>
      <c r="I13" s="9">
        <f t="shared" ca="1" si="6"/>
        <v>32.201250000000002</v>
      </c>
      <c r="J13" s="10">
        <f t="shared" ca="1" si="8"/>
        <v>145</v>
      </c>
      <c r="K13" s="9">
        <f t="shared" ca="1" si="9"/>
        <v>85</v>
      </c>
      <c r="L13" s="9">
        <f t="shared" ca="1" si="10"/>
        <v>83.308499999999995</v>
      </c>
      <c r="M13" s="9">
        <f t="shared" ca="1" si="11"/>
        <v>64.038999999999987</v>
      </c>
      <c r="N13" s="9">
        <f t="shared" ca="1" si="12"/>
        <v>44.769499999999994</v>
      </c>
      <c r="O13" s="9">
        <f t="shared" ca="1" si="7"/>
        <v>25.5</v>
      </c>
      <c r="P13" s="9">
        <f t="shared" ca="1" si="13"/>
        <v>6.2305000000000028</v>
      </c>
      <c r="Q13" s="9">
        <f t="shared" ca="1" si="14"/>
        <v>0</v>
      </c>
      <c r="R13" s="9">
        <v>0</v>
      </c>
      <c r="S13" s="10"/>
      <c r="T13" s="10"/>
      <c r="U13" s="10"/>
      <c r="V13" s="10"/>
    </row>
    <row r="14" spans="1:22" ht="14" customHeight="1" x14ac:dyDescent="0.2">
      <c r="A14" s="8">
        <v>43586</v>
      </c>
      <c r="B14" s="9">
        <v>148</v>
      </c>
      <c r="C14" s="9">
        <f t="shared" ca="1" si="0"/>
        <v>167.86124999999998</v>
      </c>
      <c r="D14" s="9">
        <f t="shared" ca="1" si="1"/>
        <v>145.25125</v>
      </c>
      <c r="E14" s="9">
        <f t="shared" ca="1" si="2"/>
        <v>122.64125</v>
      </c>
      <c r="F14" s="9">
        <f t="shared" si="3"/>
        <v>100.03125</v>
      </c>
      <c r="G14" s="9">
        <f t="shared" ca="1" si="4"/>
        <v>77.421250000000001</v>
      </c>
      <c r="H14" s="9">
        <f t="shared" ca="1" si="5"/>
        <v>54.811250000000001</v>
      </c>
      <c r="I14" s="9">
        <f t="shared" ca="1" si="6"/>
        <v>32.201250000000002</v>
      </c>
      <c r="J14" s="10">
        <f t="shared" ca="1" si="8"/>
        <v>148</v>
      </c>
      <c r="K14" s="9">
        <f t="shared" ca="1" si="9"/>
        <v>3</v>
      </c>
      <c r="L14" s="9">
        <f t="shared" ca="1" si="10"/>
        <v>83.308499999999995</v>
      </c>
      <c r="M14" s="9">
        <f t="shared" ca="1" si="11"/>
        <v>64.038999999999987</v>
      </c>
      <c r="N14" s="9">
        <f t="shared" ca="1" si="12"/>
        <v>44.769499999999994</v>
      </c>
      <c r="O14" s="9">
        <f t="shared" ca="1" si="7"/>
        <v>25.5</v>
      </c>
      <c r="P14" s="9">
        <f t="shared" ca="1" si="13"/>
        <v>6.2305000000000028</v>
      </c>
      <c r="Q14" s="9">
        <f t="shared" ca="1" si="14"/>
        <v>0</v>
      </c>
      <c r="R14" s="9">
        <v>0</v>
      </c>
      <c r="S14" s="10"/>
      <c r="T14" s="10"/>
      <c r="U14" s="10"/>
      <c r="V14" s="10"/>
    </row>
    <row r="15" spans="1:22" ht="14" customHeight="1" x14ac:dyDescent="0.2">
      <c r="A15" s="8">
        <v>43617</v>
      </c>
      <c r="B15" s="9">
        <v>121</v>
      </c>
      <c r="C15" s="9">
        <f t="shared" ca="1" si="0"/>
        <v>167.86124999999998</v>
      </c>
      <c r="D15" s="9">
        <f t="shared" ca="1" si="1"/>
        <v>145.25125</v>
      </c>
      <c r="E15" s="9">
        <f t="shared" ca="1" si="2"/>
        <v>122.64125</v>
      </c>
      <c r="F15" s="9">
        <f t="shared" si="3"/>
        <v>100.03125</v>
      </c>
      <c r="G15" s="9">
        <f t="shared" ca="1" si="4"/>
        <v>77.421250000000001</v>
      </c>
      <c r="H15" s="9">
        <f t="shared" ca="1" si="5"/>
        <v>54.811250000000001</v>
      </c>
      <c r="I15" s="9">
        <f t="shared" ca="1" si="6"/>
        <v>32.201250000000002</v>
      </c>
      <c r="J15" s="10">
        <f t="shared" ca="1" si="8"/>
        <v>121</v>
      </c>
      <c r="K15" s="9">
        <f t="shared" ca="1" si="9"/>
        <v>27</v>
      </c>
      <c r="L15" s="9">
        <f t="shared" ca="1" si="10"/>
        <v>83.308499999999995</v>
      </c>
      <c r="M15" s="9">
        <f t="shared" ca="1" si="11"/>
        <v>64.038999999999987</v>
      </c>
      <c r="N15" s="9">
        <f t="shared" ca="1" si="12"/>
        <v>44.769499999999994</v>
      </c>
      <c r="O15" s="9">
        <f t="shared" ca="1" si="7"/>
        <v>25.5</v>
      </c>
      <c r="P15" s="9">
        <f t="shared" ca="1" si="13"/>
        <v>6.2305000000000028</v>
      </c>
      <c r="Q15" s="9">
        <f t="shared" ca="1" si="14"/>
        <v>0</v>
      </c>
      <c r="R15" s="9">
        <v>0</v>
      </c>
      <c r="S15" s="10"/>
      <c r="T15" s="10"/>
      <c r="U15" s="10"/>
      <c r="V15" s="10"/>
    </row>
    <row r="16" spans="1:22" ht="14" customHeight="1" x14ac:dyDescent="0.2">
      <c r="A16" s="8">
        <v>43647</v>
      </c>
      <c r="B16" s="9">
        <v>71</v>
      </c>
      <c r="C16" s="9">
        <f t="shared" ca="1" si="0"/>
        <v>167.86124999999998</v>
      </c>
      <c r="D16" s="9">
        <f t="shared" ca="1" si="1"/>
        <v>145.25125</v>
      </c>
      <c r="E16" s="9">
        <f t="shared" ca="1" si="2"/>
        <v>122.64125</v>
      </c>
      <c r="F16" s="9">
        <f t="shared" si="3"/>
        <v>100.03125</v>
      </c>
      <c r="G16" s="9">
        <f t="shared" ca="1" si="4"/>
        <v>77.421250000000001</v>
      </c>
      <c r="H16" s="9">
        <f t="shared" ca="1" si="5"/>
        <v>54.811250000000001</v>
      </c>
      <c r="I16" s="9">
        <f t="shared" ca="1" si="6"/>
        <v>32.201250000000002</v>
      </c>
      <c r="J16" s="10">
        <f t="shared" ca="1" si="8"/>
        <v>71</v>
      </c>
      <c r="K16" s="9">
        <f t="shared" ca="1" si="9"/>
        <v>50</v>
      </c>
      <c r="L16" s="9">
        <f t="shared" ca="1" si="10"/>
        <v>83.308499999999995</v>
      </c>
      <c r="M16" s="9">
        <f t="shared" ca="1" si="11"/>
        <v>64.038999999999987</v>
      </c>
      <c r="N16" s="9">
        <f t="shared" ca="1" si="12"/>
        <v>44.769499999999994</v>
      </c>
      <c r="O16" s="9">
        <f t="shared" ca="1" si="7"/>
        <v>25.5</v>
      </c>
      <c r="P16" s="9">
        <f t="shared" ca="1" si="13"/>
        <v>6.2305000000000028</v>
      </c>
      <c r="Q16" s="9">
        <f t="shared" ca="1" si="14"/>
        <v>0</v>
      </c>
      <c r="R16" s="9">
        <v>0</v>
      </c>
      <c r="S16" s="10"/>
      <c r="T16" s="10"/>
      <c r="U16" s="10"/>
      <c r="V16" s="10"/>
    </row>
    <row r="17" spans="1:22" ht="14" customHeight="1" x14ac:dyDescent="0.2">
      <c r="A17" s="8">
        <v>43678</v>
      </c>
      <c r="B17" s="9">
        <v>56</v>
      </c>
      <c r="C17" s="9">
        <f t="shared" ca="1" si="0"/>
        <v>167.86124999999998</v>
      </c>
      <c r="D17" s="9">
        <f t="shared" ca="1" si="1"/>
        <v>145.25125</v>
      </c>
      <c r="E17" s="9">
        <f t="shared" ca="1" si="2"/>
        <v>122.64125</v>
      </c>
      <c r="F17" s="9">
        <f t="shared" si="3"/>
        <v>100.03125</v>
      </c>
      <c r="G17" s="9">
        <f t="shared" ca="1" si="4"/>
        <v>77.421250000000001</v>
      </c>
      <c r="H17" s="9">
        <f t="shared" ca="1" si="5"/>
        <v>54.811250000000001</v>
      </c>
      <c r="I17" s="9">
        <f t="shared" ca="1" si="6"/>
        <v>32.201250000000002</v>
      </c>
      <c r="J17" s="10">
        <f t="shared" ca="1" si="8"/>
        <v>56</v>
      </c>
      <c r="K17" s="9">
        <f t="shared" ca="1" si="9"/>
        <v>15</v>
      </c>
      <c r="L17" s="9">
        <f t="shared" ca="1" si="10"/>
        <v>83.308499999999995</v>
      </c>
      <c r="M17" s="9">
        <f t="shared" ca="1" si="11"/>
        <v>64.038999999999987</v>
      </c>
      <c r="N17" s="9">
        <f t="shared" ca="1" si="12"/>
        <v>44.769499999999994</v>
      </c>
      <c r="O17" s="9">
        <f t="shared" ca="1" si="7"/>
        <v>25.5</v>
      </c>
      <c r="P17" s="9">
        <f t="shared" ca="1" si="13"/>
        <v>6.2305000000000028</v>
      </c>
      <c r="Q17" s="9">
        <f t="shared" ca="1" si="14"/>
        <v>0</v>
      </c>
      <c r="R17" s="9">
        <v>0</v>
      </c>
      <c r="S17" s="10"/>
      <c r="T17" s="10"/>
      <c r="U17" s="10"/>
      <c r="V17" s="10"/>
    </row>
    <row r="18" spans="1:22" ht="14" customHeight="1" x14ac:dyDescent="0.2">
      <c r="A18" s="8">
        <v>43709</v>
      </c>
      <c r="B18" s="9">
        <v>81</v>
      </c>
      <c r="C18" s="9">
        <f t="shared" ca="1" si="0"/>
        <v>167.86124999999998</v>
      </c>
      <c r="D18" s="9">
        <f t="shared" ca="1" si="1"/>
        <v>145.25125</v>
      </c>
      <c r="E18" s="9">
        <f t="shared" ca="1" si="2"/>
        <v>122.64125</v>
      </c>
      <c r="F18" s="9">
        <f t="shared" si="3"/>
        <v>100.03125</v>
      </c>
      <c r="G18" s="9">
        <f t="shared" ca="1" si="4"/>
        <v>77.421250000000001</v>
      </c>
      <c r="H18" s="9">
        <f t="shared" ca="1" si="5"/>
        <v>54.811250000000001</v>
      </c>
      <c r="I18" s="9">
        <f t="shared" ca="1" si="6"/>
        <v>32.201250000000002</v>
      </c>
      <c r="J18" s="10">
        <f t="shared" ca="1" si="8"/>
        <v>81</v>
      </c>
      <c r="K18" s="9">
        <f t="shared" ca="1" si="9"/>
        <v>25</v>
      </c>
      <c r="L18" s="9">
        <f t="shared" ca="1" si="10"/>
        <v>83.308499999999995</v>
      </c>
      <c r="M18" s="9">
        <f t="shared" ca="1" si="11"/>
        <v>64.038999999999987</v>
      </c>
      <c r="N18" s="9">
        <f t="shared" ca="1" si="12"/>
        <v>44.769499999999994</v>
      </c>
      <c r="O18" s="9">
        <f t="shared" ca="1" si="7"/>
        <v>25.5</v>
      </c>
      <c r="P18" s="9">
        <f t="shared" ca="1" si="13"/>
        <v>6.2305000000000028</v>
      </c>
      <c r="Q18" s="9">
        <f t="shared" ca="1" si="14"/>
        <v>0</v>
      </c>
      <c r="R18" s="9">
        <v>0</v>
      </c>
      <c r="S18" s="10"/>
      <c r="T18" s="10"/>
      <c r="U18" s="10"/>
      <c r="V18" s="10"/>
    </row>
    <row r="19" spans="1:22" ht="14" customHeight="1" x14ac:dyDescent="0.2">
      <c r="A19" s="8">
        <v>43739</v>
      </c>
      <c r="B19" s="9">
        <v>72</v>
      </c>
      <c r="C19" s="9">
        <f t="shared" ca="1" si="0"/>
        <v>167.86124999999998</v>
      </c>
      <c r="D19" s="9">
        <f t="shared" ca="1" si="1"/>
        <v>145.25125</v>
      </c>
      <c r="E19" s="9">
        <f t="shared" ca="1" si="2"/>
        <v>122.64125</v>
      </c>
      <c r="F19" s="9">
        <f t="shared" si="3"/>
        <v>100.03125</v>
      </c>
      <c r="G19" s="9">
        <f t="shared" ca="1" si="4"/>
        <v>77.421250000000001</v>
      </c>
      <c r="H19" s="9">
        <f t="shared" ca="1" si="5"/>
        <v>54.811250000000001</v>
      </c>
      <c r="I19" s="9">
        <f t="shared" ca="1" si="6"/>
        <v>32.201250000000002</v>
      </c>
      <c r="J19" s="10">
        <f t="shared" ca="1" si="8"/>
        <v>72</v>
      </c>
      <c r="K19" s="9">
        <f t="shared" ca="1" si="9"/>
        <v>9</v>
      </c>
      <c r="L19" s="9">
        <f t="shared" ca="1" si="10"/>
        <v>83.308499999999995</v>
      </c>
      <c r="M19" s="9">
        <f t="shared" ca="1" si="11"/>
        <v>64.038999999999987</v>
      </c>
      <c r="N19" s="9">
        <f t="shared" ca="1" si="12"/>
        <v>44.769499999999994</v>
      </c>
      <c r="O19" s="9">
        <f t="shared" ca="1" si="7"/>
        <v>25.5</v>
      </c>
      <c r="P19" s="9">
        <f t="shared" ca="1" si="13"/>
        <v>6.2305000000000028</v>
      </c>
      <c r="Q19" s="9">
        <f t="shared" ca="1" si="14"/>
        <v>0</v>
      </c>
      <c r="R19" s="9">
        <v>0</v>
      </c>
      <c r="S19" s="10"/>
      <c r="T19" s="10"/>
      <c r="U19" s="10"/>
      <c r="V19" s="10"/>
    </row>
    <row r="20" spans="1:22" ht="14" customHeight="1" x14ac:dyDescent="0.2">
      <c r="A20" s="8">
        <v>43770</v>
      </c>
      <c r="B20" s="9">
        <v>104</v>
      </c>
      <c r="C20" s="9">
        <f t="shared" ca="1" si="0"/>
        <v>167.86124999999998</v>
      </c>
      <c r="D20" s="9">
        <f t="shared" ca="1" si="1"/>
        <v>145.25125</v>
      </c>
      <c r="E20" s="9">
        <f t="shared" ca="1" si="2"/>
        <v>122.64125</v>
      </c>
      <c r="F20" s="9">
        <f t="shared" si="3"/>
        <v>100.03125</v>
      </c>
      <c r="G20" s="9">
        <f t="shared" ca="1" si="4"/>
        <v>77.421250000000001</v>
      </c>
      <c r="H20" s="9">
        <f t="shared" ca="1" si="5"/>
        <v>54.811250000000001</v>
      </c>
      <c r="I20" s="9">
        <f t="shared" ca="1" si="6"/>
        <v>32.201250000000002</v>
      </c>
      <c r="J20" s="10">
        <f t="shared" ca="1" si="8"/>
        <v>104</v>
      </c>
      <c r="K20" s="9">
        <f t="shared" ca="1" si="9"/>
        <v>32</v>
      </c>
      <c r="L20" s="9">
        <f t="shared" ca="1" si="10"/>
        <v>83.308499999999995</v>
      </c>
      <c r="M20" s="9">
        <f t="shared" ca="1" si="11"/>
        <v>64.038999999999987</v>
      </c>
      <c r="N20" s="9">
        <f t="shared" ca="1" si="12"/>
        <v>44.769499999999994</v>
      </c>
      <c r="O20" s="9">
        <f t="shared" ca="1" si="7"/>
        <v>25.5</v>
      </c>
      <c r="P20" s="9">
        <f t="shared" ca="1" si="13"/>
        <v>6.2305000000000028</v>
      </c>
      <c r="Q20" s="9">
        <f t="shared" ca="1" si="14"/>
        <v>0</v>
      </c>
      <c r="R20" s="9">
        <v>0</v>
      </c>
      <c r="S20" s="10"/>
      <c r="T20" s="10"/>
      <c r="U20" s="10"/>
      <c r="V20" s="10"/>
    </row>
    <row r="21" spans="1:22" ht="14" customHeight="1" x14ac:dyDescent="0.2">
      <c r="A21" s="8">
        <v>43800</v>
      </c>
      <c r="B21" s="9">
        <v>73</v>
      </c>
      <c r="C21" s="9">
        <f t="shared" ca="1" si="0"/>
        <v>167.86124999999998</v>
      </c>
      <c r="D21" s="9">
        <f t="shared" ca="1" si="1"/>
        <v>145.25125</v>
      </c>
      <c r="E21" s="9">
        <f t="shared" ca="1" si="2"/>
        <v>122.64125</v>
      </c>
      <c r="F21" s="9">
        <f t="shared" si="3"/>
        <v>100.03125</v>
      </c>
      <c r="G21" s="9">
        <f t="shared" ca="1" si="4"/>
        <v>77.421250000000001</v>
      </c>
      <c r="H21" s="9">
        <f t="shared" ca="1" si="5"/>
        <v>54.811250000000001</v>
      </c>
      <c r="I21" s="9">
        <f t="shared" ca="1" si="6"/>
        <v>32.201250000000002</v>
      </c>
      <c r="J21" s="10">
        <f t="shared" ca="1" si="8"/>
        <v>73</v>
      </c>
      <c r="K21" s="9">
        <f t="shared" ca="1" si="9"/>
        <v>31</v>
      </c>
      <c r="L21" s="9">
        <f t="shared" ca="1" si="10"/>
        <v>83.308499999999995</v>
      </c>
      <c r="M21" s="9">
        <f t="shared" ca="1" si="11"/>
        <v>64.038999999999987</v>
      </c>
      <c r="N21" s="9">
        <f t="shared" ca="1" si="12"/>
        <v>44.769499999999994</v>
      </c>
      <c r="O21" s="9">
        <f t="shared" ca="1" si="7"/>
        <v>25.5</v>
      </c>
      <c r="P21" s="9">
        <f t="shared" ca="1" si="13"/>
        <v>6.2305000000000028</v>
      </c>
      <c r="Q21" s="9">
        <f t="shared" ca="1" si="14"/>
        <v>0</v>
      </c>
      <c r="R21" s="9">
        <v>0</v>
      </c>
      <c r="S21" s="10"/>
      <c r="T21" s="10"/>
      <c r="U21" s="10"/>
      <c r="V21" s="10"/>
    </row>
    <row r="22" spans="1:22" ht="14" customHeight="1" x14ac:dyDescent="0.2">
      <c r="A22" s="8">
        <v>43831</v>
      </c>
      <c r="B22" s="9">
        <v>51</v>
      </c>
      <c r="C22" s="9">
        <f t="shared" ca="1" si="0"/>
        <v>167.86124999999998</v>
      </c>
      <c r="D22" s="9">
        <f t="shared" ca="1" si="1"/>
        <v>145.25125</v>
      </c>
      <c r="E22" s="9">
        <f t="shared" ca="1" si="2"/>
        <v>122.64125</v>
      </c>
      <c r="F22" s="9">
        <f t="shared" si="3"/>
        <v>100.03125</v>
      </c>
      <c r="G22" s="9">
        <f t="shared" ca="1" si="4"/>
        <v>77.421250000000001</v>
      </c>
      <c r="H22" s="9">
        <f t="shared" ca="1" si="5"/>
        <v>54.811250000000001</v>
      </c>
      <c r="I22" s="9">
        <f t="shared" ca="1" si="6"/>
        <v>32.201250000000002</v>
      </c>
      <c r="J22" s="10">
        <f t="shared" ca="1" si="8"/>
        <v>51</v>
      </c>
      <c r="K22" s="9">
        <f t="shared" ca="1" si="9"/>
        <v>22</v>
      </c>
      <c r="L22" s="9">
        <f t="shared" ca="1" si="10"/>
        <v>83.308499999999995</v>
      </c>
      <c r="M22" s="9">
        <f t="shared" ca="1" si="11"/>
        <v>64.038999999999987</v>
      </c>
      <c r="N22" s="9">
        <f t="shared" ca="1" si="12"/>
        <v>44.769499999999994</v>
      </c>
      <c r="O22" s="9">
        <f t="shared" ca="1" si="7"/>
        <v>25.5</v>
      </c>
      <c r="P22" s="9">
        <f t="shared" ca="1" si="13"/>
        <v>6.2305000000000028</v>
      </c>
      <c r="Q22" s="9">
        <f t="shared" ca="1" si="14"/>
        <v>0</v>
      </c>
      <c r="R22" s="9">
        <v>0</v>
      </c>
      <c r="S22" s="10"/>
      <c r="T22" s="10"/>
      <c r="U22" s="10"/>
      <c r="V22" s="10"/>
    </row>
    <row r="23" spans="1:22" ht="14" customHeight="1" x14ac:dyDescent="0.2">
      <c r="A23" s="8">
        <v>43862</v>
      </c>
      <c r="B23" s="9">
        <v>119</v>
      </c>
      <c r="C23" s="9">
        <f t="shared" ca="1" si="0"/>
        <v>167.86124999999998</v>
      </c>
      <c r="D23" s="9">
        <f t="shared" ca="1" si="1"/>
        <v>145.25125</v>
      </c>
      <c r="E23" s="9">
        <f t="shared" ca="1" si="2"/>
        <v>122.64125</v>
      </c>
      <c r="F23" s="9">
        <f t="shared" si="3"/>
        <v>100.03125</v>
      </c>
      <c r="G23" s="9">
        <f t="shared" ca="1" si="4"/>
        <v>77.421250000000001</v>
      </c>
      <c r="H23" s="9">
        <f t="shared" ca="1" si="5"/>
        <v>54.811250000000001</v>
      </c>
      <c r="I23" s="9">
        <f t="shared" ca="1" si="6"/>
        <v>32.201250000000002</v>
      </c>
      <c r="J23" s="10">
        <f t="shared" ca="1" si="8"/>
        <v>119</v>
      </c>
      <c r="K23" s="9">
        <f t="shared" ca="1" si="9"/>
        <v>68</v>
      </c>
      <c r="L23" s="9">
        <f t="shared" ca="1" si="10"/>
        <v>83.308499999999995</v>
      </c>
      <c r="M23" s="9">
        <f t="shared" ca="1" si="11"/>
        <v>64.038999999999987</v>
      </c>
      <c r="N23" s="9">
        <f t="shared" ca="1" si="12"/>
        <v>44.769499999999994</v>
      </c>
      <c r="O23" s="9">
        <f t="shared" ca="1" si="7"/>
        <v>25.5</v>
      </c>
      <c r="P23" s="9">
        <f t="shared" ca="1" si="13"/>
        <v>6.2305000000000028</v>
      </c>
      <c r="Q23" s="9">
        <f t="shared" ca="1" si="14"/>
        <v>0</v>
      </c>
      <c r="R23" s="9">
        <v>0</v>
      </c>
      <c r="S23" s="10"/>
      <c r="T23" s="10"/>
      <c r="U23" s="10"/>
      <c r="V23" s="10"/>
    </row>
    <row r="24" spans="1:22" ht="14" customHeight="1" x14ac:dyDescent="0.2">
      <c r="A24" s="8">
        <v>43891</v>
      </c>
      <c r="B24" s="9">
        <v>111</v>
      </c>
      <c r="C24" s="9">
        <f t="shared" ca="1" si="0"/>
        <v>167.86124999999998</v>
      </c>
      <c r="D24" s="9">
        <f t="shared" ca="1" si="1"/>
        <v>145.25125</v>
      </c>
      <c r="E24" s="9">
        <f t="shared" ca="1" si="2"/>
        <v>122.64125</v>
      </c>
      <c r="F24" s="9">
        <f t="shared" si="3"/>
        <v>100.03125</v>
      </c>
      <c r="G24" s="9">
        <f t="shared" ca="1" si="4"/>
        <v>77.421250000000001</v>
      </c>
      <c r="H24" s="9">
        <f t="shared" ca="1" si="5"/>
        <v>54.811250000000001</v>
      </c>
      <c r="I24" s="9">
        <f t="shared" ca="1" si="6"/>
        <v>32.201250000000002</v>
      </c>
      <c r="J24" s="10">
        <f t="shared" ca="1" si="8"/>
        <v>111</v>
      </c>
      <c r="K24" s="9">
        <f t="shared" ca="1" si="9"/>
        <v>8</v>
      </c>
      <c r="L24" s="9">
        <f t="shared" ca="1" si="10"/>
        <v>83.308499999999995</v>
      </c>
      <c r="M24" s="9">
        <f t="shared" ca="1" si="11"/>
        <v>64.038999999999987</v>
      </c>
      <c r="N24" s="9">
        <f t="shared" ca="1" si="12"/>
        <v>44.769499999999994</v>
      </c>
      <c r="O24" s="9">
        <f t="shared" ca="1" si="7"/>
        <v>25.5</v>
      </c>
      <c r="P24" s="9">
        <f t="shared" ca="1" si="13"/>
        <v>6.2305000000000028</v>
      </c>
      <c r="Q24" s="9">
        <f t="shared" ca="1" si="14"/>
        <v>0</v>
      </c>
      <c r="R24" s="9">
        <v>0</v>
      </c>
      <c r="S24" s="10"/>
      <c r="T24" s="10"/>
      <c r="U24" s="10"/>
      <c r="V24" s="10"/>
    </row>
    <row r="25" spans="1:22" ht="14" customHeight="1" x14ac:dyDescent="0.2">
      <c r="A25" s="8">
        <v>43922</v>
      </c>
      <c r="B25" s="9">
        <v>95</v>
      </c>
      <c r="C25" s="9">
        <f t="shared" ca="1" si="0"/>
        <v>167.86124999999998</v>
      </c>
      <c r="D25" s="9">
        <f t="shared" ca="1" si="1"/>
        <v>145.25125</v>
      </c>
      <c r="E25" s="9">
        <f t="shared" ca="1" si="2"/>
        <v>122.64125</v>
      </c>
      <c r="F25" s="9">
        <f t="shared" si="3"/>
        <v>100.03125</v>
      </c>
      <c r="G25" s="9">
        <f t="shared" ca="1" si="4"/>
        <v>77.421250000000001</v>
      </c>
      <c r="H25" s="9">
        <f t="shared" ca="1" si="5"/>
        <v>54.811250000000001</v>
      </c>
      <c r="I25" s="9">
        <f t="shared" ca="1" si="6"/>
        <v>32.201250000000002</v>
      </c>
      <c r="J25" s="10">
        <f t="shared" ca="1" si="8"/>
        <v>95</v>
      </c>
      <c r="K25" s="9">
        <f t="shared" ca="1" si="9"/>
        <v>16</v>
      </c>
      <c r="L25" s="9">
        <f t="shared" ca="1" si="10"/>
        <v>83.308499999999995</v>
      </c>
      <c r="M25" s="9">
        <f t="shared" ca="1" si="11"/>
        <v>64.038999999999987</v>
      </c>
      <c r="N25" s="9">
        <f t="shared" ca="1" si="12"/>
        <v>44.769499999999994</v>
      </c>
      <c r="O25" s="9">
        <f t="shared" ca="1" si="7"/>
        <v>25.5</v>
      </c>
      <c r="P25" s="9">
        <f t="shared" ca="1" si="13"/>
        <v>6.2305000000000028</v>
      </c>
      <c r="Q25" s="9">
        <f t="shared" ca="1" si="14"/>
        <v>0</v>
      </c>
      <c r="R25" s="9">
        <v>0</v>
      </c>
      <c r="S25" s="10"/>
      <c r="T25" s="10"/>
      <c r="U25" s="10"/>
      <c r="V25" s="10"/>
    </row>
    <row r="26" spans="1:22" ht="14" customHeight="1" x14ac:dyDescent="0.2">
      <c r="A26" s="8">
        <v>43952</v>
      </c>
      <c r="B26" s="9">
        <v>76</v>
      </c>
      <c r="C26" s="9">
        <f t="shared" ca="1" si="0"/>
        <v>167.86124999999998</v>
      </c>
      <c r="D26" s="9">
        <f t="shared" ca="1" si="1"/>
        <v>145.25125</v>
      </c>
      <c r="E26" s="9">
        <f t="shared" ca="1" si="2"/>
        <v>122.64125</v>
      </c>
      <c r="F26" s="9">
        <f t="shared" si="3"/>
        <v>100.03125</v>
      </c>
      <c r="G26" s="9">
        <f t="shared" ca="1" si="4"/>
        <v>77.421250000000001</v>
      </c>
      <c r="H26" s="9">
        <f t="shared" ca="1" si="5"/>
        <v>54.811250000000001</v>
      </c>
      <c r="I26" s="9">
        <f t="shared" ca="1" si="6"/>
        <v>32.201250000000002</v>
      </c>
      <c r="J26" s="10">
        <f t="shared" ca="1" si="8"/>
        <v>76</v>
      </c>
      <c r="K26" s="9">
        <f t="shared" ca="1" si="9"/>
        <v>19</v>
      </c>
      <c r="L26" s="9">
        <f t="shared" ca="1" si="10"/>
        <v>83.308499999999995</v>
      </c>
      <c r="M26" s="9">
        <f t="shared" ca="1" si="11"/>
        <v>64.038999999999987</v>
      </c>
      <c r="N26" s="9">
        <f t="shared" ca="1" si="12"/>
        <v>44.769499999999994</v>
      </c>
      <c r="O26" s="9">
        <f t="shared" ca="1" si="7"/>
        <v>25.5</v>
      </c>
      <c r="P26" s="9">
        <f t="shared" ca="1" si="13"/>
        <v>6.2305000000000028</v>
      </c>
      <c r="Q26" s="9">
        <f t="shared" ca="1" si="14"/>
        <v>0</v>
      </c>
      <c r="R26" s="9">
        <v>0</v>
      </c>
      <c r="S26" s="10"/>
      <c r="T26" s="10"/>
      <c r="U26" s="10"/>
      <c r="V26" s="10"/>
    </row>
    <row r="27" spans="1:22" ht="14" customHeight="1" x14ac:dyDescent="0.2">
      <c r="A27" s="8">
        <v>43983</v>
      </c>
      <c r="B27" s="9">
        <v>59</v>
      </c>
      <c r="C27" s="9">
        <f t="shared" ca="1" si="0"/>
        <v>167.86124999999998</v>
      </c>
      <c r="D27" s="9">
        <f t="shared" ca="1" si="1"/>
        <v>145.25125</v>
      </c>
      <c r="E27" s="9">
        <f t="shared" ca="1" si="2"/>
        <v>122.64125</v>
      </c>
      <c r="F27" s="9">
        <f t="shared" si="3"/>
        <v>100.03125</v>
      </c>
      <c r="G27" s="9">
        <f t="shared" ca="1" si="4"/>
        <v>77.421250000000001</v>
      </c>
      <c r="H27" s="9">
        <f t="shared" ca="1" si="5"/>
        <v>54.811250000000001</v>
      </c>
      <c r="I27" s="9">
        <f t="shared" ca="1" si="6"/>
        <v>32.201250000000002</v>
      </c>
      <c r="J27" s="10">
        <f t="shared" ca="1" si="8"/>
        <v>59</v>
      </c>
      <c r="K27" s="9">
        <f t="shared" ca="1" si="9"/>
        <v>17</v>
      </c>
      <c r="L27" s="9">
        <f t="shared" ca="1" si="10"/>
        <v>83.308499999999995</v>
      </c>
      <c r="M27" s="9">
        <f t="shared" ca="1" si="11"/>
        <v>64.038999999999987</v>
      </c>
      <c r="N27" s="9">
        <f t="shared" ca="1" si="12"/>
        <v>44.769499999999994</v>
      </c>
      <c r="O27" s="9">
        <f t="shared" ca="1" si="7"/>
        <v>25.5</v>
      </c>
      <c r="P27" s="9">
        <f t="shared" ca="1" si="13"/>
        <v>6.2305000000000028</v>
      </c>
      <c r="Q27" s="9">
        <f t="shared" ca="1" si="14"/>
        <v>0</v>
      </c>
      <c r="R27" s="9">
        <v>0</v>
      </c>
      <c r="S27" s="10"/>
      <c r="T27" s="10"/>
      <c r="U27" s="10"/>
      <c r="V27" s="10"/>
    </row>
    <row r="28" spans="1:22" ht="14" customHeight="1" x14ac:dyDescent="0.2">
      <c r="A28" s="8">
        <v>44013</v>
      </c>
      <c r="B28" s="9">
        <v>87</v>
      </c>
      <c r="C28" s="9">
        <f t="shared" ca="1" si="0"/>
        <v>167.86124999999998</v>
      </c>
      <c r="D28" s="9">
        <f t="shared" ca="1" si="1"/>
        <v>145.25125</v>
      </c>
      <c r="E28" s="9">
        <f t="shared" ca="1" si="2"/>
        <v>122.64125</v>
      </c>
      <c r="F28" s="9">
        <f t="shared" si="3"/>
        <v>100.03125</v>
      </c>
      <c r="G28" s="9">
        <f t="shared" ca="1" si="4"/>
        <v>77.421250000000001</v>
      </c>
      <c r="H28" s="9">
        <f t="shared" ca="1" si="5"/>
        <v>54.811250000000001</v>
      </c>
      <c r="I28" s="9">
        <f t="shared" ca="1" si="6"/>
        <v>32.201250000000002</v>
      </c>
      <c r="J28" s="10">
        <f t="shared" ca="1" si="8"/>
        <v>87</v>
      </c>
      <c r="K28" s="9">
        <f t="shared" ca="1" si="9"/>
        <v>28</v>
      </c>
      <c r="L28" s="9">
        <f t="shared" ca="1" si="10"/>
        <v>83.308499999999995</v>
      </c>
      <c r="M28" s="9">
        <f t="shared" ca="1" si="11"/>
        <v>64.038999999999987</v>
      </c>
      <c r="N28" s="9">
        <f t="shared" ca="1" si="12"/>
        <v>44.769499999999994</v>
      </c>
      <c r="O28" s="9">
        <f t="shared" ca="1" si="7"/>
        <v>25.5</v>
      </c>
      <c r="P28" s="9">
        <f t="shared" ca="1" si="13"/>
        <v>6.2305000000000028</v>
      </c>
      <c r="Q28" s="9">
        <f t="shared" ca="1" si="14"/>
        <v>0</v>
      </c>
      <c r="R28" s="9">
        <v>0</v>
      </c>
      <c r="S28" s="10"/>
      <c r="T28" s="10"/>
      <c r="U28" s="10"/>
      <c r="V28" s="10"/>
    </row>
    <row r="29" spans="1:22" ht="14" customHeight="1" x14ac:dyDescent="0.2">
      <c r="A29" s="8">
        <v>44044</v>
      </c>
      <c r="B29" s="9">
        <v>99</v>
      </c>
      <c r="C29" s="9">
        <f t="shared" ca="1" si="0"/>
        <v>167.86124999999998</v>
      </c>
      <c r="D29" s="9">
        <f t="shared" ca="1" si="1"/>
        <v>145.25125</v>
      </c>
      <c r="E29" s="9">
        <f t="shared" ca="1" si="2"/>
        <v>122.64125</v>
      </c>
      <c r="F29" s="9">
        <f t="shared" si="3"/>
        <v>100.03125</v>
      </c>
      <c r="G29" s="9">
        <f t="shared" ca="1" si="4"/>
        <v>77.421250000000001</v>
      </c>
      <c r="H29" s="9">
        <f t="shared" ca="1" si="5"/>
        <v>54.811250000000001</v>
      </c>
      <c r="I29" s="9">
        <f t="shared" ca="1" si="6"/>
        <v>32.201250000000002</v>
      </c>
      <c r="J29" s="10">
        <f t="shared" ca="1" si="8"/>
        <v>99</v>
      </c>
      <c r="K29" s="9">
        <f t="shared" ca="1" si="9"/>
        <v>12</v>
      </c>
      <c r="L29" s="9">
        <f t="shared" ca="1" si="10"/>
        <v>83.308499999999995</v>
      </c>
      <c r="M29" s="9">
        <f t="shared" ca="1" si="11"/>
        <v>64.038999999999987</v>
      </c>
      <c r="N29" s="9">
        <f t="shared" ca="1" si="12"/>
        <v>44.769499999999994</v>
      </c>
      <c r="O29" s="9">
        <f t="shared" ca="1" si="7"/>
        <v>25.5</v>
      </c>
      <c r="P29" s="9">
        <f t="shared" ca="1" si="13"/>
        <v>6.2305000000000028</v>
      </c>
      <c r="Q29" s="9">
        <f t="shared" ca="1" si="14"/>
        <v>0</v>
      </c>
      <c r="R29" s="9">
        <v>0</v>
      </c>
      <c r="S29" s="10"/>
      <c r="T29" s="10"/>
      <c r="U29" s="10"/>
      <c r="V29" s="10"/>
    </row>
    <row r="30" spans="1:22" ht="14" customHeight="1" x14ac:dyDescent="0.2">
      <c r="A30" s="8">
        <v>44075</v>
      </c>
      <c r="B30" s="9">
        <v>111</v>
      </c>
      <c r="C30" s="9">
        <f t="shared" ca="1" si="0"/>
        <v>167.86124999999998</v>
      </c>
      <c r="D30" s="9">
        <f t="shared" ca="1" si="1"/>
        <v>145.25125</v>
      </c>
      <c r="E30" s="9">
        <f t="shared" ca="1" si="2"/>
        <v>122.64125</v>
      </c>
      <c r="F30" s="9">
        <f t="shared" si="3"/>
        <v>100.03125</v>
      </c>
      <c r="G30" s="9">
        <f t="shared" ca="1" si="4"/>
        <v>77.421250000000001</v>
      </c>
      <c r="H30" s="9">
        <f t="shared" ca="1" si="5"/>
        <v>54.811250000000001</v>
      </c>
      <c r="I30" s="9">
        <f t="shared" ca="1" si="6"/>
        <v>32.201250000000002</v>
      </c>
      <c r="J30" s="10">
        <f t="shared" ca="1" si="8"/>
        <v>111</v>
      </c>
      <c r="K30" s="9">
        <f t="shared" ca="1" si="9"/>
        <v>12</v>
      </c>
      <c r="L30" s="9">
        <f t="shared" ca="1" si="10"/>
        <v>83.308499999999995</v>
      </c>
      <c r="M30" s="9">
        <f t="shared" ca="1" si="11"/>
        <v>64.038999999999987</v>
      </c>
      <c r="N30" s="9">
        <f t="shared" ca="1" si="12"/>
        <v>44.769499999999994</v>
      </c>
      <c r="O30" s="9">
        <f t="shared" ca="1" si="7"/>
        <v>25.5</v>
      </c>
      <c r="P30" s="9">
        <f t="shared" ca="1" si="13"/>
        <v>6.2305000000000028</v>
      </c>
      <c r="Q30" s="9">
        <f t="shared" ca="1" si="14"/>
        <v>0</v>
      </c>
      <c r="R30" s="9">
        <v>0</v>
      </c>
      <c r="S30" s="10"/>
      <c r="T30" s="10"/>
      <c r="U30" s="10"/>
      <c r="V30" s="10"/>
    </row>
    <row r="31" spans="1:22" ht="14" customHeight="1" x14ac:dyDescent="0.2">
      <c r="A31" s="8">
        <v>44105</v>
      </c>
      <c r="B31" s="9">
        <v>114</v>
      </c>
      <c r="C31" s="9">
        <f t="shared" ca="1" si="0"/>
        <v>167.86124999999998</v>
      </c>
      <c r="D31" s="9">
        <f t="shared" ca="1" si="1"/>
        <v>145.25125</v>
      </c>
      <c r="E31" s="9">
        <f t="shared" ca="1" si="2"/>
        <v>122.64125</v>
      </c>
      <c r="F31" s="9">
        <f t="shared" si="3"/>
        <v>100.03125</v>
      </c>
      <c r="G31" s="9">
        <f t="shared" ca="1" si="4"/>
        <v>77.421250000000001</v>
      </c>
      <c r="H31" s="9">
        <f t="shared" ca="1" si="5"/>
        <v>54.811250000000001</v>
      </c>
      <c r="I31" s="9">
        <f t="shared" ca="1" si="6"/>
        <v>32.201250000000002</v>
      </c>
      <c r="J31" s="10">
        <f t="shared" ca="1" si="8"/>
        <v>114</v>
      </c>
      <c r="K31" s="9">
        <f t="shared" ca="1" si="9"/>
        <v>3</v>
      </c>
      <c r="L31" s="9">
        <f t="shared" ca="1" si="10"/>
        <v>83.308499999999995</v>
      </c>
      <c r="M31" s="9">
        <f t="shared" ca="1" si="11"/>
        <v>64.038999999999987</v>
      </c>
      <c r="N31" s="9">
        <f t="shared" ca="1" si="12"/>
        <v>44.769499999999994</v>
      </c>
      <c r="O31" s="9">
        <f t="shared" ca="1" si="7"/>
        <v>25.5</v>
      </c>
      <c r="P31" s="9">
        <f t="shared" ca="1" si="13"/>
        <v>6.2305000000000028</v>
      </c>
      <c r="Q31" s="9">
        <f t="shared" ca="1" si="14"/>
        <v>0</v>
      </c>
      <c r="R31" s="9">
        <v>0</v>
      </c>
      <c r="S31" s="10"/>
      <c r="T31" s="10"/>
      <c r="U31" s="10"/>
      <c r="V31" s="10"/>
    </row>
    <row r="32" spans="1:22" ht="14" customHeight="1" x14ac:dyDescent="0.2">
      <c r="A32" s="8">
        <v>44136</v>
      </c>
      <c r="B32" s="9">
        <v>75</v>
      </c>
      <c r="C32" s="9">
        <f t="shared" ca="1" si="0"/>
        <v>167.86124999999998</v>
      </c>
      <c r="D32" s="9">
        <f t="shared" ca="1" si="1"/>
        <v>145.25125</v>
      </c>
      <c r="E32" s="9">
        <f t="shared" ca="1" si="2"/>
        <v>122.64125</v>
      </c>
      <c r="F32" s="9">
        <f t="shared" si="3"/>
        <v>100.03125</v>
      </c>
      <c r="G32" s="9">
        <f t="shared" ca="1" si="4"/>
        <v>77.421250000000001</v>
      </c>
      <c r="H32" s="9">
        <f t="shared" ca="1" si="5"/>
        <v>54.811250000000001</v>
      </c>
      <c r="I32" s="9">
        <f t="shared" ca="1" si="6"/>
        <v>32.201250000000002</v>
      </c>
      <c r="J32" s="10">
        <f t="shared" ca="1" si="8"/>
        <v>75</v>
      </c>
      <c r="K32" s="9">
        <f t="shared" ca="1" si="9"/>
        <v>39</v>
      </c>
      <c r="L32" s="9">
        <f t="shared" ca="1" si="10"/>
        <v>83.308499999999995</v>
      </c>
      <c r="M32" s="9">
        <f t="shared" ca="1" si="11"/>
        <v>64.038999999999987</v>
      </c>
      <c r="N32" s="9">
        <f t="shared" ca="1" si="12"/>
        <v>44.769499999999994</v>
      </c>
      <c r="O32" s="9">
        <f t="shared" ca="1" si="7"/>
        <v>25.5</v>
      </c>
      <c r="P32" s="9">
        <f t="shared" ca="1" si="13"/>
        <v>6.2305000000000028</v>
      </c>
      <c r="Q32" s="9">
        <f t="shared" ca="1" si="14"/>
        <v>0</v>
      </c>
      <c r="R32" s="9">
        <v>0</v>
      </c>
      <c r="S32" s="10"/>
      <c r="T32" s="10"/>
      <c r="U32" s="10"/>
      <c r="V32" s="10"/>
    </row>
    <row r="33" spans="1:22" ht="14" customHeight="1" x14ac:dyDescent="0.2">
      <c r="A33" s="8">
        <v>44166</v>
      </c>
      <c r="B33" s="9">
        <v>114</v>
      </c>
      <c r="C33" s="9">
        <f t="shared" ca="1" si="0"/>
        <v>167.86124999999998</v>
      </c>
      <c r="D33" s="9">
        <f t="shared" ca="1" si="1"/>
        <v>145.25125</v>
      </c>
      <c r="E33" s="9">
        <f t="shared" ca="1" si="2"/>
        <v>122.64125</v>
      </c>
      <c r="F33" s="9">
        <f t="shared" si="3"/>
        <v>100.03125</v>
      </c>
      <c r="G33" s="9">
        <f t="shared" ca="1" si="4"/>
        <v>77.421250000000001</v>
      </c>
      <c r="H33" s="9">
        <f t="shared" ca="1" si="5"/>
        <v>54.811250000000001</v>
      </c>
      <c r="I33" s="9">
        <f t="shared" ca="1" si="6"/>
        <v>32.201250000000002</v>
      </c>
      <c r="J33" s="10">
        <f t="shared" ca="1" si="8"/>
        <v>114</v>
      </c>
      <c r="K33" s="9">
        <f t="shared" ca="1" si="9"/>
        <v>39</v>
      </c>
      <c r="L33" s="9">
        <f t="shared" ca="1" si="10"/>
        <v>83.308499999999995</v>
      </c>
      <c r="M33" s="9">
        <f t="shared" ca="1" si="11"/>
        <v>64.038999999999987</v>
      </c>
      <c r="N33" s="9">
        <f t="shared" ca="1" si="12"/>
        <v>44.769499999999994</v>
      </c>
      <c r="O33" s="9">
        <f t="shared" ca="1" si="7"/>
        <v>25.5</v>
      </c>
      <c r="P33" s="9">
        <f t="shared" ca="1" si="13"/>
        <v>6.2305000000000028</v>
      </c>
      <c r="Q33" s="9">
        <f t="shared" ca="1" si="14"/>
        <v>0</v>
      </c>
      <c r="R33" s="9">
        <v>0</v>
      </c>
      <c r="S33" s="10"/>
      <c r="T33" s="10"/>
      <c r="U33" s="10"/>
      <c r="V33" s="10"/>
    </row>
    <row r="34" spans="1:22" ht="14" customHeight="1" x14ac:dyDescent="0.2">
      <c r="A34" s="10"/>
      <c r="B34" s="9"/>
      <c r="C34" s="9">
        <f t="shared" ref="C34:C53" ca="1" si="15">F34+2.66*O34</f>
        <v>167.86124999999998</v>
      </c>
      <c r="D34" s="9">
        <f t="shared" ref="D34:D53" ca="1" si="16">F34+(2/3)*2.66*O34</f>
        <v>145.25125</v>
      </c>
      <c r="E34" s="9">
        <f t="shared" ref="E34:E53" ca="1" si="17">F34+(1/3)*2.66*O34</f>
        <v>122.64125</v>
      </c>
      <c r="F34" s="9">
        <f t="shared" ref="F34:F53" si="18">AVERAGE($B$2:$B$33)</f>
        <v>100.03125</v>
      </c>
      <c r="G34" s="9">
        <f t="shared" ref="G34:G53" ca="1" si="19">F34-(1/3)*2.66*O34</f>
        <v>77.421250000000001</v>
      </c>
      <c r="H34" s="9">
        <f t="shared" ref="H34:H53" ca="1" si="20">F34-(2/3)*2.66*O34</f>
        <v>54.811250000000001</v>
      </c>
      <c r="I34" s="9">
        <f t="shared" ref="I34:I53" ca="1" si="21">F34-2.66*O34</f>
        <v>32.201250000000002</v>
      </c>
      <c r="J34" s="10">
        <f t="shared" ca="1" si="8"/>
        <v>114</v>
      </c>
      <c r="K34" s="10" t="str">
        <f t="shared" ca="1" si="9"/>
        <v/>
      </c>
      <c r="L34" s="10">
        <f t="shared" ca="1" si="10"/>
        <v>83.308499999999995</v>
      </c>
      <c r="M34" s="10">
        <f t="shared" ca="1" si="11"/>
        <v>64.038999999999987</v>
      </c>
      <c r="N34" s="10">
        <f t="shared" ca="1" si="12"/>
        <v>44.769499999999994</v>
      </c>
      <c r="O34" s="9">
        <f t="shared" ref="O34:O53" ca="1" si="22">AVERAGE($K$2:$K$2,$K$4:$K$33)</f>
        <v>25.5</v>
      </c>
      <c r="P34" s="10">
        <f t="shared" ca="1" si="13"/>
        <v>6.2305000000000028</v>
      </c>
      <c r="Q34" s="10">
        <f t="shared" ca="1" si="14"/>
        <v>0</v>
      </c>
      <c r="R34" s="10">
        <v>0</v>
      </c>
      <c r="S34" s="10"/>
      <c r="T34" s="10"/>
      <c r="U34" s="10"/>
      <c r="V34" s="10"/>
    </row>
    <row r="35" spans="1:22" ht="14" customHeight="1" x14ac:dyDescent="0.2">
      <c r="A35" s="10"/>
      <c r="B35" s="9"/>
      <c r="C35" s="9">
        <f t="shared" ca="1" si="15"/>
        <v>167.86124999999998</v>
      </c>
      <c r="D35" s="9">
        <f t="shared" ca="1" si="16"/>
        <v>145.25125</v>
      </c>
      <c r="E35" s="9">
        <f t="shared" ca="1" si="17"/>
        <v>122.64125</v>
      </c>
      <c r="F35" s="9">
        <f t="shared" si="18"/>
        <v>100.03125</v>
      </c>
      <c r="G35" s="9">
        <f t="shared" ca="1" si="19"/>
        <v>77.421250000000001</v>
      </c>
      <c r="H35" s="9">
        <f t="shared" ca="1" si="20"/>
        <v>54.811250000000001</v>
      </c>
      <c r="I35" s="9">
        <f t="shared" ca="1" si="21"/>
        <v>32.201250000000002</v>
      </c>
      <c r="J35" s="10">
        <f t="shared" ref="J35:J53" ca="1" si="23">IF(ISBLANK(B35),OFFSET(J35,-1,0,1,1),B35)</f>
        <v>114</v>
      </c>
      <c r="K35" s="10" t="str">
        <f t="shared" ref="K35:K53" ca="1" si="24">IF(OR(OFFSET(K35,-1,-9,1,1)="",OFFSET(K35,0,-9,1,1)=""),"",IF(ISERROR(ABS(B35-OFFSET(K35,-1,-1,1,1))),"",ABS(B35-OFFSET(K35,-1,-1,1,1))))</f>
        <v/>
      </c>
      <c r="L35" s="10">
        <f t="shared" ref="L35:L53" ca="1" si="25">3.267*O35</f>
        <v>83.308499999999995</v>
      </c>
      <c r="M35" s="10">
        <f t="shared" ref="M35:M53" ca="1" si="26">(2/3)*(L35-O35)+O35</f>
        <v>64.038999999999987</v>
      </c>
      <c r="N35" s="10">
        <f t="shared" ref="N35:N53" ca="1" si="27">(1/3)*(L35-O35)+O35</f>
        <v>44.769499999999994</v>
      </c>
      <c r="O35" s="9">
        <f t="shared" ca="1" si="22"/>
        <v>25.5</v>
      </c>
      <c r="P35" s="10">
        <f t="shared" ref="P35:P53" ca="1" si="28">(MAX(O35-(1/3)*(L35-O35),0))</f>
        <v>6.2305000000000028</v>
      </c>
      <c r="Q35" s="10">
        <f t="shared" ref="Q35:Q53" ca="1" si="29">MAX(O35-(2/3)*(L35-O35),0)</f>
        <v>0</v>
      </c>
      <c r="R35" s="10">
        <v>0</v>
      </c>
      <c r="S35" s="10"/>
      <c r="T35" s="10"/>
      <c r="U35" s="10"/>
      <c r="V35" s="10"/>
    </row>
    <row r="36" spans="1:22" ht="14" customHeight="1" x14ac:dyDescent="0.2">
      <c r="A36" s="10"/>
      <c r="B36" s="9"/>
      <c r="C36" s="9">
        <f t="shared" ca="1" si="15"/>
        <v>167.86124999999998</v>
      </c>
      <c r="D36" s="9">
        <f t="shared" ca="1" si="16"/>
        <v>145.25125</v>
      </c>
      <c r="E36" s="9">
        <f t="shared" ca="1" si="17"/>
        <v>122.64125</v>
      </c>
      <c r="F36" s="9">
        <f t="shared" si="18"/>
        <v>100.03125</v>
      </c>
      <c r="G36" s="9">
        <f t="shared" ca="1" si="19"/>
        <v>77.421250000000001</v>
      </c>
      <c r="H36" s="9">
        <f t="shared" ca="1" si="20"/>
        <v>54.811250000000001</v>
      </c>
      <c r="I36" s="9">
        <f t="shared" ca="1" si="21"/>
        <v>32.201250000000002</v>
      </c>
      <c r="J36" s="10">
        <f t="shared" ca="1" si="23"/>
        <v>114</v>
      </c>
      <c r="K36" s="10" t="str">
        <f t="shared" ca="1" si="24"/>
        <v/>
      </c>
      <c r="L36" s="10">
        <f t="shared" ca="1" si="25"/>
        <v>83.308499999999995</v>
      </c>
      <c r="M36" s="10">
        <f t="shared" ca="1" si="26"/>
        <v>64.038999999999987</v>
      </c>
      <c r="N36" s="10">
        <f t="shared" ca="1" si="27"/>
        <v>44.769499999999994</v>
      </c>
      <c r="O36" s="9">
        <f t="shared" ca="1" si="22"/>
        <v>25.5</v>
      </c>
      <c r="P36" s="10">
        <f t="shared" ca="1" si="28"/>
        <v>6.2305000000000028</v>
      </c>
      <c r="Q36" s="10">
        <f t="shared" ca="1" si="29"/>
        <v>0</v>
      </c>
      <c r="R36" s="10">
        <v>0</v>
      </c>
      <c r="S36" s="10"/>
      <c r="T36" s="10"/>
      <c r="U36" s="10"/>
      <c r="V36" s="10"/>
    </row>
    <row r="37" spans="1:22" ht="14" customHeight="1" x14ac:dyDescent="0.2">
      <c r="A37" s="10"/>
      <c r="B37" s="9"/>
      <c r="C37" s="9">
        <f t="shared" ca="1" si="15"/>
        <v>167.86124999999998</v>
      </c>
      <c r="D37" s="9">
        <f t="shared" ca="1" si="16"/>
        <v>145.25125</v>
      </c>
      <c r="E37" s="9">
        <f t="shared" ca="1" si="17"/>
        <v>122.64125</v>
      </c>
      <c r="F37" s="9">
        <f t="shared" si="18"/>
        <v>100.03125</v>
      </c>
      <c r="G37" s="9">
        <f t="shared" ca="1" si="19"/>
        <v>77.421250000000001</v>
      </c>
      <c r="H37" s="9">
        <f t="shared" ca="1" si="20"/>
        <v>54.811250000000001</v>
      </c>
      <c r="I37" s="9">
        <f t="shared" ca="1" si="21"/>
        <v>32.201250000000002</v>
      </c>
      <c r="J37" s="10">
        <f t="shared" ca="1" si="23"/>
        <v>114</v>
      </c>
      <c r="K37" s="10" t="str">
        <f t="shared" ca="1" si="24"/>
        <v/>
      </c>
      <c r="L37" s="10">
        <f t="shared" ca="1" si="25"/>
        <v>83.308499999999995</v>
      </c>
      <c r="M37" s="10">
        <f t="shared" ca="1" si="26"/>
        <v>64.038999999999987</v>
      </c>
      <c r="N37" s="10">
        <f t="shared" ca="1" si="27"/>
        <v>44.769499999999994</v>
      </c>
      <c r="O37" s="9">
        <f t="shared" ca="1" si="22"/>
        <v>25.5</v>
      </c>
      <c r="P37" s="10">
        <f t="shared" ca="1" si="28"/>
        <v>6.2305000000000028</v>
      </c>
      <c r="Q37" s="10">
        <f t="shared" ca="1" si="29"/>
        <v>0</v>
      </c>
      <c r="R37" s="10">
        <v>0</v>
      </c>
      <c r="S37" s="10"/>
      <c r="T37" s="10"/>
      <c r="U37" s="10"/>
      <c r="V37" s="10"/>
    </row>
    <row r="38" spans="1:22" ht="14" customHeight="1" x14ac:dyDescent="0.2">
      <c r="B38" s="7"/>
      <c r="C38" s="7">
        <f t="shared" ca="1" si="15"/>
        <v>167.86124999999998</v>
      </c>
      <c r="D38" s="7">
        <f t="shared" ca="1" si="16"/>
        <v>145.25125</v>
      </c>
      <c r="E38" s="7">
        <f t="shared" ca="1" si="17"/>
        <v>122.64125</v>
      </c>
      <c r="F38" s="7">
        <f t="shared" si="18"/>
        <v>100.03125</v>
      </c>
      <c r="G38" s="7">
        <f t="shared" ca="1" si="19"/>
        <v>77.421250000000001</v>
      </c>
      <c r="H38" s="7">
        <f t="shared" ca="1" si="20"/>
        <v>54.811250000000001</v>
      </c>
      <c r="I38" s="7">
        <f t="shared" ca="1" si="21"/>
        <v>32.201250000000002</v>
      </c>
      <c r="J38">
        <f t="shared" ca="1" si="23"/>
        <v>114</v>
      </c>
      <c r="K38" t="str">
        <f t="shared" ca="1" si="24"/>
        <v/>
      </c>
      <c r="L38">
        <f t="shared" ca="1" si="25"/>
        <v>83.308499999999995</v>
      </c>
      <c r="M38">
        <f t="shared" ca="1" si="26"/>
        <v>64.038999999999987</v>
      </c>
      <c r="N38">
        <f t="shared" ca="1" si="27"/>
        <v>44.769499999999994</v>
      </c>
      <c r="O38" s="7">
        <f t="shared" ca="1" si="22"/>
        <v>25.5</v>
      </c>
      <c r="P38">
        <f t="shared" ca="1" si="28"/>
        <v>6.2305000000000028</v>
      </c>
      <c r="Q38">
        <f t="shared" ca="1" si="29"/>
        <v>0</v>
      </c>
      <c r="R38">
        <v>0</v>
      </c>
    </row>
    <row r="39" spans="1:22" ht="14" customHeight="1" x14ac:dyDescent="0.2">
      <c r="B39" s="7"/>
      <c r="C39" s="7">
        <f t="shared" ca="1" si="15"/>
        <v>167.86124999999998</v>
      </c>
      <c r="D39" s="7">
        <f t="shared" ca="1" si="16"/>
        <v>145.25125</v>
      </c>
      <c r="E39" s="7">
        <f t="shared" ca="1" si="17"/>
        <v>122.64125</v>
      </c>
      <c r="F39" s="7">
        <f t="shared" si="18"/>
        <v>100.03125</v>
      </c>
      <c r="G39" s="7">
        <f t="shared" ca="1" si="19"/>
        <v>77.421250000000001</v>
      </c>
      <c r="H39" s="7">
        <f t="shared" ca="1" si="20"/>
        <v>54.811250000000001</v>
      </c>
      <c r="I39" s="7">
        <f t="shared" ca="1" si="21"/>
        <v>32.201250000000002</v>
      </c>
      <c r="J39">
        <f t="shared" ca="1" si="23"/>
        <v>114</v>
      </c>
      <c r="K39" t="str">
        <f t="shared" ca="1" si="24"/>
        <v/>
      </c>
      <c r="L39">
        <f t="shared" ca="1" si="25"/>
        <v>83.308499999999995</v>
      </c>
      <c r="M39">
        <f t="shared" ca="1" si="26"/>
        <v>64.038999999999987</v>
      </c>
      <c r="N39">
        <f t="shared" ca="1" si="27"/>
        <v>44.769499999999994</v>
      </c>
      <c r="O39" s="7">
        <f t="shared" ca="1" si="22"/>
        <v>25.5</v>
      </c>
      <c r="P39">
        <f t="shared" ca="1" si="28"/>
        <v>6.2305000000000028</v>
      </c>
      <c r="Q39">
        <f t="shared" ca="1" si="29"/>
        <v>0</v>
      </c>
      <c r="R39">
        <v>0</v>
      </c>
    </row>
    <row r="40" spans="1:22" ht="14" customHeight="1" x14ac:dyDescent="0.2">
      <c r="B40" s="7"/>
      <c r="C40" s="7">
        <f t="shared" ca="1" si="15"/>
        <v>167.86124999999998</v>
      </c>
      <c r="D40" s="7">
        <f t="shared" ca="1" si="16"/>
        <v>145.25125</v>
      </c>
      <c r="E40" s="7">
        <f t="shared" ca="1" si="17"/>
        <v>122.64125</v>
      </c>
      <c r="F40" s="7">
        <f t="shared" si="18"/>
        <v>100.03125</v>
      </c>
      <c r="G40" s="7">
        <f t="shared" ca="1" si="19"/>
        <v>77.421250000000001</v>
      </c>
      <c r="H40" s="7">
        <f t="shared" ca="1" si="20"/>
        <v>54.811250000000001</v>
      </c>
      <c r="I40" s="7">
        <f t="shared" ca="1" si="21"/>
        <v>32.201250000000002</v>
      </c>
      <c r="J40">
        <f t="shared" ca="1" si="23"/>
        <v>114</v>
      </c>
      <c r="K40" t="str">
        <f t="shared" ca="1" si="24"/>
        <v/>
      </c>
      <c r="L40">
        <f t="shared" ca="1" si="25"/>
        <v>83.308499999999995</v>
      </c>
      <c r="M40">
        <f t="shared" ca="1" si="26"/>
        <v>64.038999999999987</v>
      </c>
      <c r="N40">
        <f t="shared" ca="1" si="27"/>
        <v>44.769499999999994</v>
      </c>
      <c r="O40" s="7">
        <f t="shared" ca="1" si="22"/>
        <v>25.5</v>
      </c>
      <c r="P40">
        <f t="shared" ca="1" si="28"/>
        <v>6.2305000000000028</v>
      </c>
      <c r="Q40">
        <f t="shared" ca="1" si="29"/>
        <v>0</v>
      </c>
      <c r="R40">
        <v>0</v>
      </c>
    </row>
    <row r="41" spans="1:22" ht="14" customHeight="1" x14ac:dyDescent="0.2">
      <c r="B41" s="7"/>
      <c r="C41" s="7">
        <f t="shared" ca="1" si="15"/>
        <v>167.86124999999998</v>
      </c>
      <c r="D41" s="7">
        <f t="shared" ca="1" si="16"/>
        <v>145.25125</v>
      </c>
      <c r="E41" s="7">
        <f t="shared" ca="1" si="17"/>
        <v>122.64125</v>
      </c>
      <c r="F41" s="7">
        <f t="shared" si="18"/>
        <v>100.03125</v>
      </c>
      <c r="G41" s="7">
        <f t="shared" ca="1" si="19"/>
        <v>77.421250000000001</v>
      </c>
      <c r="H41" s="7">
        <f t="shared" ca="1" si="20"/>
        <v>54.811250000000001</v>
      </c>
      <c r="I41" s="7">
        <f t="shared" ca="1" si="21"/>
        <v>32.201250000000002</v>
      </c>
      <c r="J41">
        <f t="shared" ca="1" si="23"/>
        <v>114</v>
      </c>
      <c r="K41" t="str">
        <f t="shared" ca="1" si="24"/>
        <v/>
      </c>
      <c r="L41">
        <f t="shared" ca="1" si="25"/>
        <v>83.308499999999995</v>
      </c>
      <c r="M41">
        <f t="shared" ca="1" si="26"/>
        <v>64.038999999999987</v>
      </c>
      <c r="N41">
        <f t="shared" ca="1" si="27"/>
        <v>44.769499999999994</v>
      </c>
      <c r="O41" s="7">
        <f t="shared" ca="1" si="22"/>
        <v>25.5</v>
      </c>
      <c r="P41">
        <f t="shared" ca="1" si="28"/>
        <v>6.2305000000000028</v>
      </c>
      <c r="Q41">
        <f t="shared" ca="1" si="29"/>
        <v>0</v>
      </c>
      <c r="R41">
        <v>0</v>
      </c>
    </row>
    <row r="42" spans="1:22" ht="14" customHeight="1" x14ac:dyDescent="0.2">
      <c r="B42" s="7"/>
      <c r="C42" s="7">
        <f t="shared" ca="1" si="15"/>
        <v>167.86124999999998</v>
      </c>
      <c r="D42" s="7">
        <f t="shared" ca="1" si="16"/>
        <v>145.25125</v>
      </c>
      <c r="E42" s="7">
        <f t="shared" ca="1" si="17"/>
        <v>122.64125</v>
      </c>
      <c r="F42" s="7">
        <f t="shared" si="18"/>
        <v>100.03125</v>
      </c>
      <c r="G42" s="7">
        <f t="shared" ca="1" si="19"/>
        <v>77.421250000000001</v>
      </c>
      <c r="H42" s="7">
        <f t="shared" ca="1" si="20"/>
        <v>54.811250000000001</v>
      </c>
      <c r="I42" s="7">
        <f t="shared" ca="1" si="21"/>
        <v>32.201250000000002</v>
      </c>
      <c r="J42">
        <f t="shared" ca="1" si="23"/>
        <v>114</v>
      </c>
      <c r="K42" t="str">
        <f t="shared" ca="1" si="24"/>
        <v/>
      </c>
      <c r="L42">
        <f t="shared" ca="1" si="25"/>
        <v>83.308499999999995</v>
      </c>
      <c r="M42">
        <f t="shared" ca="1" si="26"/>
        <v>64.038999999999987</v>
      </c>
      <c r="N42">
        <f t="shared" ca="1" si="27"/>
        <v>44.769499999999994</v>
      </c>
      <c r="O42" s="7">
        <f t="shared" ca="1" si="22"/>
        <v>25.5</v>
      </c>
      <c r="P42">
        <f t="shared" ca="1" si="28"/>
        <v>6.2305000000000028</v>
      </c>
      <c r="Q42">
        <f t="shared" ca="1" si="29"/>
        <v>0</v>
      </c>
      <c r="R42">
        <v>0</v>
      </c>
    </row>
    <row r="43" spans="1:22" ht="14" customHeight="1" x14ac:dyDescent="0.2">
      <c r="B43" s="7"/>
      <c r="C43" s="7">
        <f t="shared" ca="1" si="15"/>
        <v>167.86124999999998</v>
      </c>
      <c r="D43" s="7">
        <f t="shared" ca="1" si="16"/>
        <v>145.25125</v>
      </c>
      <c r="E43" s="7">
        <f t="shared" ca="1" si="17"/>
        <v>122.64125</v>
      </c>
      <c r="F43" s="7">
        <f t="shared" si="18"/>
        <v>100.03125</v>
      </c>
      <c r="G43" s="7">
        <f t="shared" ca="1" si="19"/>
        <v>77.421250000000001</v>
      </c>
      <c r="H43" s="7">
        <f t="shared" ca="1" si="20"/>
        <v>54.811250000000001</v>
      </c>
      <c r="I43" s="7">
        <f t="shared" ca="1" si="21"/>
        <v>32.201250000000002</v>
      </c>
      <c r="J43">
        <f t="shared" ca="1" si="23"/>
        <v>114</v>
      </c>
      <c r="K43" t="str">
        <f t="shared" ca="1" si="24"/>
        <v/>
      </c>
      <c r="L43">
        <f t="shared" ca="1" si="25"/>
        <v>83.308499999999995</v>
      </c>
      <c r="M43">
        <f t="shared" ca="1" si="26"/>
        <v>64.038999999999987</v>
      </c>
      <c r="N43">
        <f t="shared" ca="1" si="27"/>
        <v>44.769499999999994</v>
      </c>
      <c r="O43" s="7">
        <f t="shared" ca="1" si="22"/>
        <v>25.5</v>
      </c>
      <c r="P43">
        <f t="shared" ca="1" si="28"/>
        <v>6.2305000000000028</v>
      </c>
      <c r="Q43">
        <f t="shared" ca="1" si="29"/>
        <v>0</v>
      </c>
      <c r="R43">
        <v>0</v>
      </c>
    </row>
    <row r="44" spans="1:22" ht="14" customHeight="1" x14ac:dyDescent="0.2">
      <c r="B44" s="7"/>
      <c r="C44" s="7">
        <f t="shared" ca="1" si="15"/>
        <v>167.86124999999998</v>
      </c>
      <c r="D44" s="7">
        <f t="shared" ca="1" si="16"/>
        <v>145.25125</v>
      </c>
      <c r="E44" s="7">
        <f t="shared" ca="1" si="17"/>
        <v>122.64125</v>
      </c>
      <c r="F44" s="7">
        <f t="shared" si="18"/>
        <v>100.03125</v>
      </c>
      <c r="G44" s="7">
        <f t="shared" ca="1" si="19"/>
        <v>77.421250000000001</v>
      </c>
      <c r="H44" s="7">
        <f t="shared" ca="1" si="20"/>
        <v>54.811250000000001</v>
      </c>
      <c r="I44" s="7">
        <f t="shared" ca="1" si="21"/>
        <v>32.201250000000002</v>
      </c>
      <c r="J44">
        <f t="shared" ca="1" si="23"/>
        <v>114</v>
      </c>
      <c r="K44" t="str">
        <f t="shared" ca="1" si="24"/>
        <v/>
      </c>
      <c r="L44">
        <f t="shared" ca="1" si="25"/>
        <v>83.308499999999995</v>
      </c>
      <c r="M44">
        <f t="shared" ca="1" si="26"/>
        <v>64.038999999999987</v>
      </c>
      <c r="N44">
        <f t="shared" ca="1" si="27"/>
        <v>44.769499999999994</v>
      </c>
      <c r="O44" s="7">
        <f t="shared" ca="1" si="22"/>
        <v>25.5</v>
      </c>
      <c r="P44">
        <f t="shared" ca="1" si="28"/>
        <v>6.2305000000000028</v>
      </c>
      <c r="Q44">
        <f t="shared" ca="1" si="29"/>
        <v>0</v>
      </c>
      <c r="R44">
        <v>0</v>
      </c>
    </row>
    <row r="45" spans="1:22" ht="14" customHeight="1" x14ac:dyDescent="0.2">
      <c r="B45" s="7"/>
      <c r="C45" s="7">
        <f t="shared" ca="1" si="15"/>
        <v>167.86124999999998</v>
      </c>
      <c r="D45" s="7">
        <f t="shared" ca="1" si="16"/>
        <v>145.25125</v>
      </c>
      <c r="E45" s="7">
        <f t="shared" ca="1" si="17"/>
        <v>122.64125</v>
      </c>
      <c r="F45" s="7">
        <f t="shared" si="18"/>
        <v>100.03125</v>
      </c>
      <c r="G45" s="7">
        <f t="shared" ca="1" si="19"/>
        <v>77.421250000000001</v>
      </c>
      <c r="H45" s="7">
        <f t="shared" ca="1" si="20"/>
        <v>54.811250000000001</v>
      </c>
      <c r="I45" s="7">
        <f t="shared" ca="1" si="21"/>
        <v>32.201250000000002</v>
      </c>
      <c r="J45">
        <f t="shared" ca="1" si="23"/>
        <v>114</v>
      </c>
      <c r="K45" t="str">
        <f t="shared" ca="1" si="24"/>
        <v/>
      </c>
      <c r="L45">
        <f t="shared" ca="1" si="25"/>
        <v>83.308499999999995</v>
      </c>
      <c r="M45">
        <f t="shared" ca="1" si="26"/>
        <v>64.038999999999987</v>
      </c>
      <c r="N45">
        <f t="shared" ca="1" si="27"/>
        <v>44.769499999999994</v>
      </c>
      <c r="O45" s="7">
        <f t="shared" ca="1" si="22"/>
        <v>25.5</v>
      </c>
      <c r="P45">
        <f t="shared" ca="1" si="28"/>
        <v>6.2305000000000028</v>
      </c>
      <c r="Q45">
        <f t="shared" ca="1" si="29"/>
        <v>0</v>
      </c>
      <c r="R45">
        <v>0</v>
      </c>
    </row>
    <row r="46" spans="1:22" ht="14" customHeight="1" x14ac:dyDescent="0.2">
      <c r="B46" s="7"/>
      <c r="C46" s="7">
        <f t="shared" ca="1" si="15"/>
        <v>167.86124999999998</v>
      </c>
      <c r="D46" s="7">
        <f t="shared" ca="1" si="16"/>
        <v>145.25125</v>
      </c>
      <c r="E46" s="7">
        <f t="shared" ca="1" si="17"/>
        <v>122.64125</v>
      </c>
      <c r="F46" s="7">
        <f t="shared" si="18"/>
        <v>100.03125</v>
      </c>
      <c r="G46" s="7">
        <f t="shared" ca="1" si="19"/>
        <v>77.421250000000001</v>
      </c>
      <c r="H46" s="7">
        <f t="shared" ca="1" si="20"/>
        <v>54.811250000000001</v>
      </c>
      <c r="I46" s="7">
        <f t="shared" ca="1" si="21"/>
        <v>32.201250000000002</v>
      </c>
      <c r="J46">
        <f t="shared" ca="1" si="23"/>
        <v>114</v>
      </c>
      <c r="K46" t="str">
        <f t="shared" ca="1" si="24"/>
        <v/>
      </c>
      <c r="L46">
        <f t="shared" ca="1" si="25"/>
        <v>83.308499999999995</v>
      </c>
      <c r="M46">
        <f t="shared" ca="1" si="26"/>
        <v>64.038999999999987</v>
      </c>
      <c r="N46">
        <f t="shared" ca="1" si="27"/>
        <v>44.769499999999994</v>
      </c>
      <c r="O46" s="7">
        <f t="shared" ca="1" si="22"/>
        <v>25.5</v>
      </c>
      <c r="P46">
        <f t="shared" ca="1" si="28"/>
        <v>6.2305000000000028</v>
      </c>
      <c r="Q46">
        <f t="shared" ca="1" si="29"/>
        <v>0</v>
      </c>
      <c r="R46">
        <v>0</v>
      </c>
    </row>
    <row r="47" spans="1:22" ht="14" customHeight="1" x14ac:dyDescent="0.2">
      <c r="B47" s="7"/>
      <c r="C47" s="7">
        <f t="shared" ca="1" si="15"/>
        <v>167.86124999999998</v>
      </c>
      <c r="D47" s="7">
        <f t="shared" ca="1" si="16"/>
        <v>145.25125</v>
      </c>
      <c r="E47" s="7">
        <f t="shared" ca="1" si="17"/>
        <v>122.64125</v>
      </c>
      <c r="F47" s="7">
        <f t="shared" si="18"/>
        <v>100.03125</v>
      </c>
      <c r="G47" s="7">
        <f t="shared" ca="1" si="19"/>
        <v>77.421250000000001</v>
      </c>
      <c r="H47" s="7">
        <f t="shared" ca="1" si="20"/>
        <v>54.811250000000001</v>
      </c>
      <c r="I47" s="7">
        <f t="shared" ca="1" si="21"/>
        <v>32.201250000000002</v>
      </c>
      <c r="J47">
        <f t="shared" ca="1" si="23"/>
        <v>114</v>
      </c>
      <c r="K47" t="str">
        <f t="shared" ca="1" si="24"/>
        <v/>
      </c>
      <c r="L47">
        <f t="shared" ca="1" si="25"/>
        <v>83.308499999999995</v>
      </c>
      <c r="M47">
        <f t="shared" ca="1" si="26"/>
        <v>64.038999999999987</v>
      </c>
      <c r="N47">
        <f t="shared" ca="1" si="27"/>
        <v>44.769499999999994</v>
      </c>
      <c r="O47" s="7">
        <f t="shared" ca="1" si="22"/>
        <v>25.5</v>
      </c>
      <c r="P47">
        <f t="shared" ca="1" si="28"/>
        <v>6.2305000000000028</v>
      </c>
      <c r="Q47">
        <f t="shared" ca="1" si="29"/>
        <v>0</v>
      </c>
      <c r="R47">
        <v>0</v>
      </c>
    </row>
    <row r="48" spans="1:22" ht="14" customHeight="1" x14ac:dyDescent="0.2">
      <c r="B48" s="7"/>
      <c r="C48" s="7">
        <f t="shared" ca="1" si="15"/>
        <v>167.86124999999998</v>
      </c>
      <c r="D48" s="7">
        <f t="shared" ca="1" si="16"/>
        <v>145.25125</v>
      </c>
      <c r="E48" s="7">
        <f t="shared" ca="1" si="17"/>
        <v>122.64125</v>
      </c>
      <c r="F48" s="7">
        <f t="shared" si="18"/>
        <v>100.03125</v>
      </c>
      <c r="G48" s="7">
        <f t="shared" ca="1" si="19"/>
        <v>77.421250000000001</v>
      </c>
      <c r="H48" s="7">
        <f t="shared" ca="1" si="20"/>
        <v>54.811250000000001</v>
      </c>
      <c r="I48" s="7">
        <f t="shared" ca="1" si="21"/>
        <v>32.201250000000002</v>
      </c>
      <c r="J48">
        <f t="shared" ca="1" si="23"/>
        <v>114</v>
      </c>
      <c r="K48" t="str">
        <f t="shared" ca="1" si="24"/>
        <v/>
      </c>
      <c r="L48">
        <f t="shared" ca="1" si="25"/>
        <v>83.308499999999995</v>
      </c>
      <c r="M48">
        <f t="shared" ca="1" si="26"/>
        <v>64.038999999999987</v>
      </c>
      <c r="N48">
        <f t="shared" ca="1" si="27"/>
        <v>44.769499999999994</v>
      </c>
      <c r="O48" s="7">
        <f t="shared" ca="1" si="22"/>
        <v>25.5</v>
      </c>
      <c r="P48">
        <f t="shared" ca="1" si="28"/>
        <v>6.2305000000000028</v>
      </c>
      <c r="Q48">
        <f t="shared" ca="1" si="29"/>
        <v>0</v>
      </c>
      <c r="R48">
        <v>0</v>
      </c>
    </row>
    <row r="49" spans="2:18" ht="14" customHeight="1" x14ac:dyDescent="0.2">
      <c r="B49" s="7"/>
      <c r="C49" s="7">
        <f t="shared" ca="1" si="15"/>
        <v>167.86124999999998</v>
      </c>
      <c r="D49" s="7">
        <f t="shared" ca="1" si="16"/>
        <v>145.25125</v>
      </c>
      <c r="E49" s="7">
        <f t="shared" ca="1" si="17"/>
        <v>122.64125</v>
      </c>
      <c r="F49" s="7">
        <f t="shared" si="18"/>
        <v>100.03125</v>
      </c>
      <c r="G49" s="7">
        <f t="shared" ca="1" si="19"/>
        <v>77.421250000000001</v>
      </c>
      <c r="H49" s="7">
        <f t="shared" ca="1" si="20"/>
        <v>54.811250000000001</v>
      </c>
      <c r="I49" s="7">
        <f t="shared" ca="1" si="21"/>
        <v>32.201250000000002</v>
      </c>
      <c r="J49">
        <f t="shared" ca="1" si="23"/>
        <v>114</v>
      </c>
      <c r="K49" t="str">
        <f t="shared" ca="1" si="24"/>
        <v/>
      </c>
      <c r="L49">
        <f t="shared" ca="1" si="25"/>
        <v>83.308499999999995</v>
      </c>
      <c r="M49">
        <f t="shared" ca="1" si="26"/>
        <v>64.038999999999987</v>
      </c>
      <c r="N49">
        <f t="shared" ca="1" si="27"/>
        <v>44.769499999999994</v>
      </c>
      <c r="O49" s="7">
        <f t="shared" ca="1" si="22"/>
        <v>25.5</v>
      </c>
      <c r="P49">
        <f t="shared" ca="1" si="28"/>
        <v>6.2305000000000028</v>
      </c>
      <c r="Q49">
        <f t="shared" ca="1" si="29"/>
        <v>0</v>
      </c>
      <c r="R49">
        <v>0</v>
      </c>
    </row>
    <row r="50" spans="2:18" ht="14" customHeight="1" x14ac:dyDescent="0.2">
      <c r="B50" s="7"/>
      <c r="C50" s="7">
        <f t="shared" ca="1" si="15"/>
        <v>167.86124999999998</v>
      </c>
      <c r="D50" s="7">
        <f t="shared" ca="1" si="16"/>
        <v>145.25125</v>
      </c>
      <c r="E50" s="7">
        <f t="shared" ca="1" si="17"/>
        <v>122.64125</v>
      </c>
      <c r="F50" s="7">
        <f t="shared" si="18"/>
        <v>100.03125</v>
      </c>
      <c r="G50" s="7">
        <f t="shared" ca="1" si="19"/>
        <v>77.421250000000001</v>
      </c>
      <c r="H50" s="7">
        <f t="shared" ca="1" si="20"/>
        <v>54.811250000000001</v>
      </c>
      <c r="I50" s="7">
        <f t="shared" ca="1" si="21"/>
        <v>32.201250000000002</v>
      </c>
      <c r="J50">
        <f t="shared" ca="1" si="23"/>
        <v>114</v>
      </c>
      <c r="K50" t="str">
        <f t="shared" ca="1" si="24"/>
        <v/>
      </c>
      <c r="L50">
        <f t="shared" ca="1" si="25"/>
        <v>83.308499999999995</v>
      </c>
      <c r="M50">
        <f t="shared" ca="1" si="26"/>
        <v>64.038999999999987</v>
      </c>
      <c r="N50">
        <f t="shared" ca="1" si="27"/>
        <v>44.769499999999994</v>
      </c>
      <c r="O50" s="7">
        <f t="shared" ca="1" si="22"/>
        <v>25.5</v>
      </c>
      <c r="P50">
        <f t="shared" ca="1" si="28"/>
        <v>6.2305000000000028</v>
      </c>
      <c r="Q50">
        <f t="shared" ca="1" si="29"/>
        <v>0</v>
      </c>
      <c r="R50">
        <v>0</v>
      </c>
    </row>
    <row r="51" spans="2:18" ht="14" customHeight="1" x14ac:dyDescent="0.2">
      <c r="B51" s="7"/>
      <c r="C51" s="7">
        <f t="shared" ca="1" si="15"/>
        <v>167.86124999999998</v>
      </c>
      <c r="D51" s="7">
        <f t="shared" ca="1" si="16"/>
        <v>145.25125</v>
      </c>
      <c r="E51" s="7">
        <f t="shared" ca="1" si="17"/>
        <v>122.64125</v>
      </c>
      <c r="F51" s="7">
        <f t="shared" si="18"/>
        <v>100.03125</v>
      </c>
      <c r="G51" s="7">
        <f t="shared" ca="1" si="19"/>
        <v>77.421250000000001</v>
      </c>
      <c r="H51" s="7">
        <f t="shared" ca="1" si="20"/>
        <v>54.811250000000001</v>
      </c>
      <c r="I51" s="7">
        <f t="shared" ca="1" si="21"/>
        <v>32.201250000000002</v>
      </c>
      <c r="J51">
        <f t="shared" ca="1" si="23"/>
        <v>114</v>
      </c>
      <c r="K51" t="str">
        <f t="shared" ca="1" si="24"/>
        <v/>
      </c>
      <c r="L51">
        <f t="shared" ca="1" si="25"/>
        <v>83.308499999999995</v>
      </c>
      <c r="M51">
        <f t="shared" ca="1" si="26"/>
        <v>64.038999999999987</v>
      </c>
      <c r="N51">
        <f t="shared" ca="1" si="27"/>
        <v>44.769499999999994</v>
      </c>
      <c r="O51" s="7">
        <f t="shared" ca="1" si="22"/>
        <v>25.5</v>
      </c>
      <c r="P51">
        <f t="shared" ca="1" si="28"/>
        <v>6.2305000000000028</v>
      </c>
      <c r="Q51">
        <f t="shared" ca="1" si="29"/>
        <v>0</v>
      </c>
      <c r="R51">
        <v>0</v>
      </c>
    </row>
    <row r="52" spans="2:18" ht="14" customHeight="1" x14ac:dyDescent="0.2">
      <c r="B52" s="7"/>
      <c r="C52" s="7">
        <f t="shared" ca="1" si="15"/>
        <v>167.86124999999998</v>
      </c>
      <c r="D52" s="7">
        <f t="shared" ca="1" si="16"/>
        <v>145.25125</v>
      </c>
      <c r="E52" s="7">
        <f t="shared" ca="1" si="17"/>
        <v>122.64125</v>
      </c>
      <c r="F52" s="7">
        <f t="shared" si="18"/>
        <v>100.03125</v>
      </c>
      <c r="G52" s="7">
        <f t="shared" ca="1" si="19"/>
        <v>77.421250000000001</v>
      </c>
      <c r="H52" s="7">
        <f t="shared" ca="1" si="20"/>
        <v>54.811250000000001</v>
      </c>
      <c r="I52" s="7">
        <f t="shared" ca="1" si="21"/>
        <v>32.201250000000002</v>
      </c>
      <c r="J52">
        <f t="shared" ca="1" si="23"/>
        <v>114</v>
      </c>
      <c r="K52" t="str">
        <f t="shared" ca="1" si="24"/>
        <v/>
      </c>
      <c r="L52">
        <f t="shared" ca="1" si="25"/>
        <v>83.308499999999995</v>
      </c>
      <c r="M52">
        <f t="shared" ca="1" si="26"/>
        <v>64.038999999999987</v>
      </c>
      <c r="N52">
        <f t="shared" ca="1" si="27"/>
        <v>44.769499999999994</v>
      </c>
      <c r="O52" s="7">
        <f t="shared" ca="1" si="22"/>
        <v>25.5</v>
      </c>
      <c r="P52">
        <f t="shared" ca="1" si="28"/>
        <v>6.2305000000000028</v>
      </c>
      <c r="Q52">
        <f t="shared" ca="1" si="29"/>
        <v>0</v>
      </c>
      <c r="R52">
        <v>0</v>
      </c>
    </row>
    <row r="53" spans="2:18" x14ac:dyDescent="0.2">
      <c r="B53" s="7"/>
      <c r="C53" s="7">
        <f t="shared" ca="1" si="15"/>
        <v>167.86124999999998</v>
      </c>
      <c r="D53" s="7">
        <f t="shared" ca="1" si="16"/>
        <v>145.25125</v>
      </c>
      <c r="E53" s="7">
        <f t="shared" ca="1" si="17"/>
        <v>122.64125</v>
      </c>
      <c r="F53" s="7">
        <f t="shared" si="18"/>
        <v>100.03125</v>
      </c>
      <c r="G53" s="7">
        <f t="shared" ca="1" si="19"/>
        <v>77.421250000000001</v>
      </c>
      <c r="H53" s="7">
        <f t="shared" ca="1" si="20"/>
        <v>54.811250000000001</v>
      </c>
      <c r="I53" s="7">
        <f t="shared" ca="1" si="21"/>
        <v>32.201250000000002</v>
      </c>
      <c r="J53">
        <f t="shared" ca="1" si="23"/>
        <v>114</v>
      </c>
      <c r="K53" t="str">
        <f t="shared" ca="1" si="24"/>
        <v/>
      </c>
      <c r="L53">
        <f t="shared" ca="1" si="25"/>
        <v>83.308499999999995</v>
      </c>
      <c r="M53">
        <f t="shared" ca="1" si="26"/>
        <v>64.038999999999987</v>
      </c>
      <c r="N53">
        <f t="shared" ca="1" si="27"/>
        <v>44.769499999999994</v>
      </c>
      <c r="O53" s="7">
        <f t="shared" ca="1" si="22"/>
        <v>25.5</v>
      </c>
      <c r="P53">
        <f t="shared" ca="1" si="28"/>
        <v>6.2305000000000028</v>
      </c>
      <c r="Q53">
        <f t="shared" ca="1" si="29"/>
        <v>0</v>
      </c>
      <c r="R53">
        <v>0</v>
      </c>
    </row>
  </sheetData>
  <pageMargins left="0.7" right="0.7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7A82F-4EBB-BB4B-BF18-0FB49152CBEE}">
  <dimension ref="A1:I33"/>
  <sheetViews>
    <sheetView tabSelected="1" workbookViewId="0">
      <selection activeCell="H2" activeCellId="1" sqref="F2:F33 H2:H33"/>
    </sheetView>
  </sheetViews>
  <sheetFormatPr baseColWidth="10" defaultRowHeight="16" x14ac:dyDescent="0.2"/>
  <cols>
    <col min="1" max="1" width="17.1640625" style="3" customWidth="1"/>
    <col min="2" max="2" width="21.6640625" style="2" customWidth="1"/>
    <col min="3" max="3" width="18" style="2" customWidth="1"/>
    <col min="4" max="4" width="26.1640625" style="2" customWidth="1"/>
    <col min="5" max="5" width="10.83203125" style="2"/>
    <col min="7" max="7" width="17.83203125" customWidth="1"/>
    <col min="8" max="8" width="18.83203125" customWidth="1"/>
    <col min="9" max="9" width="21.1640625" customWidth="1"/>
    <col min="10" max="10" width="21.83203125" customWidth="1"/>
    <col min="11" max="11" width="18.5" customWidth="1"/>
    <col min="12" max="12" width="26" customWidth="1"/>
  </cols>
  <sheetData>
    <row r="1" spans="1:9" s="4" customFormat="1" x14ac:dyDescent="0.2">
      <c r="B1" s="5" t="s">
        <v>99</v>
      </c>
      <c r="C1" s="5" t="s">
        <v>100</v>
      </c>
      <c r="D1" s="5" t="s">
        <v>101</v>
      </c>
      <c r="E1" s="5"/>
      <c r="G1" s="5" t="s">
        <v>102</v>
      </c>
      <c r="H1" s="5" t="s">
        <v>103</v>
      </c>
      <c r="I1" s="5" t="s">
        <v>104</v>
      </c>
    </row>
    <row r="2" spans="1:9" x14ac:dyDescent="0.2">
      <c r="A2" s="3">
        <v>43221</v>
      </c>
      <c r="B2" s="2">
        <v>0</v>
      </c>
      <c r="C2" s="2">
        <v>1134</v>
      </c>
      <c r="D2" s="2">
        <v>1134</v>
      </c>
      <c r="E2"/>
      <c r="F2" s="3">
        <v>43221</v>
      </c>
      <c r="G2" s="2">
        <v>0</v>
      </c>
      <c r="H2" s="2">
        <v>323</v>
      </c>
      <c r="I2" s="2">
        <v>323</v>
      </c>
    </row>
    <row r="3" spans="1:9" x14ac:dyDescent="0.2">
      <c r="A3" s="3">
        <v>43252</v>
      </c>
      <c r="B3" s="2">
        <v>1134</v>
      </c>
      <c r="C3" s="2">
        <v>730</v>
      </c>
      <c r="D3" s="2">
        <v>1864</v>
      </c>
      <c r="E3"/>
      <c r="F3" s="3">
        <v>43252</v>
      </c>
      <c r="G3" s="2">
        <v>323</v>
      </c>
      <c r="H3" s="2">
        <v>145</v>
      </c>
      <c r="I3" s="2">
        <v>468</v>
      </c>
    </row>
    <row r="4" spans="1:9" x14ac:dyDescent="0.2">
      <c r="A4" s="3">
        <v>43282</v>
      </c>
      <c r="B4" s="2">
        <v>1864</v>
      </c>
      <c r="C4" s="2">
        <v>731</v>
      </c>
      <c r="D4" s="2">
        <v>2595</v>
      </c>
      <c r="E4"/>
      <c r="F4" s="3">
        <v>43282</v>
      </c>
      <c r="G4" s="2">
        <v>468</v>
      </c>
      <c r="H4" s="2">
        <v>127</v>
      </c>
      <c r="I4" s="2">
        <v>595</v>
      </c>
    </row>
    <row r="5" spans="1:9" x14ac:dyDescent="0.2">
      <c r="A5" s="3">
        <v>43313</v>
      </c>
      <c r="B5" s="2">
        <v>2595</v>
      </c>
      <c r="C5" s="2">
        <v>794</v>
      </c>
      <c r="D5" s="2">
        <v>3389</v>
      </c>
      <c r="E5"/>
      <c r="F5" s="3">
        <v>43313</v>
      </c>
      <c r="G5" s="2">
        <v>595</v>
      </c>
      <c r="H5" s="2">
        <v>123</v>
      </c>
      <c r="I5" s="2">
        <v>718</v>
      </c>
    </row>
    <row r="6" spans="1:9" x14ac:dyDescent="0.2">
      <c r="A6" s="3">
        <v>43344</v>
      </c>
      <c r="B6" s="2">
        <v>3389</v>
      </c>
      <c r="C6" s="2">
        <v>652</v>
      </c>
      <c r="D6" s="2">
        <v>4041</v>
      </c>
      <c r="E6"/>
      <c r="F6" s="3">
        <v>43344</v>
      </c>
      <c r="G6" s="2">
        <v>718</v>
      </c>
      <c r="H6" s="2">
        <v>70</v>
      </c>
      <c r="I6" s="2">
        <v>788</v>
      </c>
    </row>
    <row r="7" spans="1:9" x14ac:dyDescent="0.2">
      <c r="A7" s="3">
        <v>43374</v>
      </c>
      <c r="B7" s="2">
        <v>4041</v>
      </c>
      <c r="C7" s="2">
        <v>808</v>
      </c>
      <c r="D7" s="2">
        <v>4849</v>
      </c>
      <c r="E7"/>
      <c r="F7" s="3">
        <v>43374</v>
      </c>
      <c r="G7" s="2">
        <v>788</v>
      </c>
      <c r="H7" s="2">
        <v>88</v>
      </c>
      <c r="I7" s="2">
        <v>876</v>
      </c>
    </row>
    <row r="8" spans="1:9" x14ac:dyDescent="0.2">
      <c r="A8" s="3">
        <v>43405</v>
      </c>
      <c r="B8" s="2">
        <v>4849</v>
      </c>
      <c r="C8" s="2">
        <v>1052</v>
      </c>
      <c r="D8" s="2">
        <v>5901</v>
      </c>
      <c r="E8"/>
      <c r="F8" s="3">
        <v>43405</v>
      </c>
      <c r="G8" s="2">
        <v>876</v>
      </c>
      <c r="H8" s="2">
        <v>120</v>
      </c>
      <c r="I8" s="2">
        <v>996</v>
      </c>
    </row>
    <row r="9" spans="1:9" x14ac:dyDescent="0.2">
      <c r="A9" s="3">
        <v>43435</v>
      </c>
      <c r="B9" s="2">
        <v>5901</v>
      </c>
      <c r="C9" s="2">
        <v>939</v>
      </c>
      <c r="D9" s="2">
        <v>6840</v>
      </c>
      <c r="E9"/>
      <c r="F9" s="3">
        <v>43435</v>
      </c>
      <c r="G9" s="2">
        <v>996</v>
      </c>
      <c r="H9" s="2">
        <v>58</v>
      </c>
      <c r="I9" s="2">
        <v>1054</v>
      </c>
    </row>
    <row r="10" spans="1:9" x14ac:dyDescent="0.2">
      <c r="A10" s="3">
        <v>43466</v>
      </c>
      <c r="B10" s="2">
        <v>6840</v>
      </c>
      <c r="C10" s="2">
        <v>531</v>
      </c>
      <c r="D10" s="2">
        <v>7371</v>
      </c>
      <c r="E10"/>
      <c r="F10" s="3">
        <v>43466</v>
      </c>
      <c r="G10" s="2">
        <v>1054</v>
      </c>
      <c r="H10" s="2">
        <v>55</v>
      </c>
      <c r="I10" s="2">
        <v>1109</v>
      </c>
    </row>
    <row r="11" spans="1:9" x14ac:dyDescent="0.2">
      <c r="A11" s="3">
        <v>43497</v>
      </c>
      <c r="B11" s="2">
        <v>7371</v>
      </c>
      <c r="C11" s="2">
        <v>559</v>
      </c>
      <c r="D11" s="2">
        <v>7930</v>
      </c>
      <c r="E11"/>
      <c r="F11" s="3">
        <v>43497</v>
      </c>
      <c r="G11" s="2">
        <v>1109</v>
      </c>
      <c r="H11" s="2">
        <v>50</v>
      </c>
      <c r="I11" s="2">
        <v>1159</v>
      </c>
    </row>
    <row r="12" spans="1:9" x14ac:dyDescent="0.2">
      <c r="A12" s="3">
        <v>43525</v>
      </c>
      <c r="B12" s="2">
        <v>7930</v>
      </c>
      <c r="C12" s="2">
        <v>530</v>
      </c>
      <c r="D12" s="2">
        <v>8460</v>
      </c>
      <c r="E12"/>
      <c r="F12" s="3">
        <v>43525</v>
      </c>
      <c r="G12" s="2">
        <v>1159</v>
      </c>
      <c r="H12" s="2">
        <v>60</v>
      </c>
      <c r="I12" s="2">
        <v>1219</v>
      </c>
    </row>
    <row r="13" spans="1:9" x14ac:dyDescent="0.2">
      <c r="A13" s="3">
        <v>43556</v>
      </c>
      <c r="B13" s="2">
        <v>8460</v>
      </c>
      <c r="C13" s="2">
        <v>1381</v>
      </c>
      <c r="D13" s="2">
        <v>9841</v>
      </c>
      <c r="E13"/>
      <c r="F13" s="3">
        <v>43556</v>
      </c>
      <c r="G13" s="2">
        <v>1219</v>
      </c>
      <c r="H13" s="2">
        <v>145</v>
      </c>
      <c r="I13" s="2">
        <v>1364</v>
      </c>
    </row>
    <row r="14" spans="1:9" x14ac:dyDescent="0.2">
      <c r="A14" s="3">
        <v>43586</v>
      </c>
      <c r="B14" s="2">
        <v>9841</v>
      </c>
      <c r="C14" s="2">
        <v>861</v>
      </c>
      <c r="D14" s="2">
        <v>10702</v>
      </c>
      <c r="E14"/>
      <c r="F14" s="3">
        <v>43586</v>
      </c>
      <c r="G14" s="2">
        <v>1364</v>
      </c>
      <c r="H14" s="2">
        <v>148</v>
      </c>
      <c r="I14" s="2">
        <v>1512</v>
      </c>
    </row>
    <row r="15" spans="1:9" x14ac:dyDescent="0.2">
      <c r="A15" s="3">
        <v>43617</v>
      </c>
      <c r="B15" s="2">
        <v>10702</v>
      </c>
      <c r="C15" s="2">
        <v>661</v>
      </c>
      <c r="D15" s="2">
        <v>11363</v>
      </c>
      <c r="E15"/>
      <c r="F15" s="3">
        <v>43617</v>
      </c>
      <c r="G15" s="2">
        <v>1512</v>
      </c>
      <c r="H15" s="2">
        <v>121</v>
      </c>
      <c r="I15" s="2">
        <v>1633</v>
      </c>
    </row>
    <row r="16" spans="1:9" x14ac:dyDescent="0.2">
      <c r="A16" s="3">
        <v>43647</v>
      </c>
      <c r="B16" s="2">
        <v>11363</v>
      </c>
      <c r="C16" s="2">
        <v>555</v>
      </c>
      <c r="D16" s="2">
        <v>11918</v>
      </c>
      <c r="E16"/>
      <c r="F16" s="3">
        <v>43647</v>
      </c>
      <c r="G16" s="2">
        <v>1633</v>
      </c>
      <c r="H16" s="2">
        <v>71</v>
      </c>
      <c r="I16" s="2">
        <v>1704</v>
      </c>
    </row>
    <row r="17" spans="1:9" x14ac:dyDescent="0.2">
      <c r="A17" s="3">
        <v>43678</v>
      </c>
      <c r="B17" s="2">
        <v>11918</v>
      </c>
      <c r="C17" s="2">
        <v>420</v>
      </c>
      <c r="D17" s="2">
        <v>12338</v>
      </c>
      <c r="E17"/>
      <c r="F17" s="3">
        <v>43678</v>
      </c>
      <c r="G17" s="2">
        <v>1704</v>
      </c>
      <c r="H17" s="2">
        <v>56</v>
      </c>
      <c r="I17" s="2">
        <v>1760</v>
      </c>
    </row>
    <row r="18" spans="1:9" x14ac:dyDescent="0.2">
      <c r="A18" s="3">
        <v>43709</v>
      </c>
      <c r="B18" s="2">
        <v>12338</v>
      </c>
      <c r="C18" s="2">
        <v>734</v>
      </c>
      <c r="D18" s="2">
        <v>13072</v>
      </c>
      <c r="E18"/>
      <c r="F18" s="3">
        <v>43709</v>
      </c>
      <c r="G18" s="2">
        <v>1760</v>
      </c>
      <c r="H18" s="2">
        <v>81</v>
      </c>
      <c r="I18" s="2">
        <v>1841</v>
      </c>
    </row>
    <row r="19" spans="1:9" x14ac:dyDescent="0.2">
      <c r="A19" s="3">
        <v>43739</v>
      </c>
      <c r="B19" s="2">
        <v>13072</v>
      </c>
      <c r="C19" s="2">
        <v>629</v>
      </c>
      <c r="D19" s="2">
        <v>13701</v>
      </c>
      <c r="E19"/>
      <c r="F19" s="3">
        <v>43739</v>
      </c>
      <c r="G19" s="2">
        <v>1841</v>
      </c>
      <c r="H19" s="2">
        <v>72</v>
      </c>
      <c r="I19" s="2">
        <v>1913</v>
      </c>
    </row>
    <row r="20" spans="1:9" x14ac:dyDescent="0.2">
      <c r="A20" s="3">
        <v>43770</v>
      </c>
      <c r="B20" s="2">
        <v>13701</v>
      </c>
      <c r="C20" s="2">
        <v>712</v>
      </c>
      <c r="D20" s="2">
        <v>14413</v>
      </c>
      <c r="E20"/>
      <c r="F20" s="3">
        <v>43770</v>
      </c>
      <c r="G20" s="2">
        <v>1913</v>
      </c>
      <c r="H20" s="2">
        <v>104</v>
      </c>
      <c r="I20" s="2">
        <v>2017</v>
      </c>
    </row>
    <row r="21" spans="1:9" x14ac:dyDescent="0.2">
      <c r="A21" s="3">
        <v>43800</v>
      </c>
      <c r="B21" s="2">
        <v>14413</v>
      </c>
      <c r="C21" s="2">
        <v>685</v>
      </c>
      <c r="D21" s="2">
        <v>15098</v>
      </c>
      <c r="E21"/>
      <c r="F21" s="3">
        <v>43800</v>
      </c>
      <c r="G21" s="2">
        <v>2017</v>
      </c>
      <c r="H21" s="2">
        <v>73</v>
      </c>
      <c r="I21" s="2">
        <v>2090</v>
      </c>
    </row>
    <row r="22" spans="1:9" x14ac:dyDescent="0.2">
      <c r="A22" s="3">
        <v>43831</v>
      </c>
      <c r="B22" s="2">
        <v>15098</v>
      </c>
      <c r="C22" s="2">
        <v>399</v>
      </c>
      <c r="D22" s="2">
        <v>15497</v>
      </c>
      <c r="E22"/>
      <c r="F22" s="3">
        <v>43831</v>
      </c>
      <c r="G22" s="2">
        <v>2090</v>
      </c>
      <c r="H22" s="2">
        <v>51</v>
      </c>
      <c r="I22" s="2">
        <v>2141</v>
      </c>
    </row>
    <row r="23" spans="1:9" x14ac:dyDescent="0.2">
      <c r="A23" s="3">
        <v>43862</v>
      </c>
      <c r="B23" s="2">
        <v>15497</v>
      </c>
      <c r="C23" s="2">
        <v>714</v>
      </c>
      <c r="D23" s="2">
        <v>16211</v>
      </c>
      <c r="E23"/>
      <c r="F23" s="3">
        <v>43862</v>
      </c>
      <c r="G23" s="2">
        <v>2141</v>
      </c>
      <c r="H23" s="2">
        <v>119</v>
      </c>
      <c r="I23" s="2">
        <v>2260</v>
      </c>
    </row>
    <row r="24" spans="1:9" x14ac:dyDescent="0.2">
      <c r="A24" s="3">
        <v>43891</v>
      </c>
      <c r="B24" s="2">
        <v>16211</v>
      </c>
      <c r="C24" s="2">
        <v>633</v>
      </c>
      <c r="D24" s="2">
        <v>16844</v>
      </c>
      <c r="E24"/>
      <c r="F24" s="3">
        <v>43891</v>
      </c>
      <c r="G24" s="2">
        <v>2260</v>
      </c>
      <c r="H24" s="2">
        <v>111</v>
      </c>
      <c r="I24" s="2">
        <v>2371</v>
      </c>
    </row>
    <row r="25" spans="1:9" x14ac:dyDescent="0.2">
      <c r="A25" s="3">
        <v>43922</v>
      </c>
      <c r="B25" s="2">
        <v>16844</v>
      </c>
      <c r="C25" s="2">
        <v>633</v>
      </c>
      <c r="D25" s="2">
        <v>17477</v>
      </c>
      <c r="E25"/>
      <c r="F25" s="3">
        <v>43922</v>
      </c>
      <c r="G25" s="2">
        <v>2371</v>
      </c>
      <c r="H25" s="2">
        <v>95</v>
      </c>
      <c r="I25" s="2">
        <v>2466</v>
      </c>
    </row>
    <row r="26" spans="1:9" x14ac:dyDescent="0.2">
      <c r="A26" s="3">
        <v>43952</v>
      </c>
      <c r="B26" s="2">
        <v>17477</v>
      </c>
      <c r="C26" s="2">
        <v>628</v>
      </c>
      <c r="D26" s="2">
        <v>18105</v>
      </c>
      <c r="E26"/>
      <c r="F26" s="3">
        <v>43952</v>
      </c>
      <c r="G26" s="2">
        <v>2466</v>
      </c>
      <c r="H26" s="2">
        <v>76</v>
      </c>
      <c r="I26" s="2">
        <v>2542</v>
      </c>
    </row>
    <row r="27" spans="1:9" x14ac:dyDescent="0.2">
      <c r="A27" s="3">
        <v>43983</v>
      </c>
      <c r="B27" s="2">
        <v>18105</v>
      </c>
      <c r="C27" s="2">
        <v>593</v>
      </c>
      <c r="D27" s="2">
        <v>18698</v>
      </c>
      <c r="E27"/>
      <c r="F27" s="3">
        <v>43983</v>
      </c>
      <c r="G27" s="2">
        <v>2542</v>
      </c>
      <c r="H27" s="2">
        <v>59</v>
      </c>
      <c r="I27" s="2">
        <v>2601</v>
      </c>
    </row>
    <row r="28" spans="1:9" x14ac:dyDescent="0.2">
      <c r="A28" s="3">
        <v>44013</v>
      </c>
      <c r="B28" s="2">
        <v>18698</v>
      </c>
      <c r="C28" s="2">
        <v>596</v>
      </c>
      <c r="D28" s="2">
        <v>19294</v>
      </c>
      <c r="E28"/>
      <c r="F28" s="3">
        <v>44013</v>
      </c>
      <c r="G28" s="2">
        <v>2601</v>
      </c>
      <c r="H28" s="2">
        <v>87</v>
      </c>
      <c r="I28" s="2">
        <v>2688</v>
      </c>
    </row>
    <row r="29" spans="1:9" x14ac:dyDescent="0.2">
      <c r="A29" s="3">
        <v>44044</v>
      </c>
      <c r="B29" s="2">
        <v>19294</v>
      </c>
      <c r="C29" s="2">
        <v>810</v>
      </c>
      <c r="D29" s="2">
        <v>20104</v>
      </c>
      <c r="E29"/>
      <c r="F29" s="3">
        <v>44044</v>
      </c>
      <c r="G29" s="2">
        <v>2688</v>
      </c>
      <c r="H29" s="2">
        <v>99</v>
      </c>
      <c r="I29" s="2">
        <v>2787</v>
      </c>
    </row>
    <row r="30" spans="1:9" x14ac:dyDescent="0.2">
      <c r="A30" s="3">
        <v>44075</v>
      </c>
      <c r="B30" s="2">
        <v>20104</v>
      </c>
      <c r="C30" s="2">
        <v>771</v>
      </c>
      <c r="D30" s="2">
        <v>20875</v>
      </c>
      <c r="E30"/>
      <c r="F30" s="3">
        <v>44075</v>
      </c>
      <c r="G30" s="2">
        <v>2787</v>
      </c>
      <c r="H30" s="2">
        <v>111</v>
      </c>
      <c r="I30" s="2">
        <v>2898</v>
      </c>
    </row>
    <row r="31" spans="1:9" x14ac:dyDescent="0.2">
      <c r="A31" s="3">
        <v>44105</v>
      </c>
      <c r="B31" s="2">
        <v>20875</v>
      </c>
      <c r="C31" s="2">
        <v>927</v>
      </c>
      <c r="D31" s="2">
        <v>21802</v>
      </c>
      <c r="E31"/>
      <c r="F31" s="3">
        <v>44105</v>
      </c>
      <c r="G31" s="2">
        <v>2898</v>
      </c>
      <c r="H31" s="2">
        <v>114</v>
      </c>
      <c r="I31" s="2">
        <v>3012</v>
      </c>
    </row>
    <row r="32" spans="1:9" x14ac:dyDescent="0.2">
      <c r="A32" s="3">
        <v>44136</v>
      </c>
      <c r="B32" s="2">
        <v>21802</v>
      </c>
      <c r="C32" s="2">
        <v>630</v>
      </c>
      <c r="D32" s="2">
        <v>22432</v>
      </c>
      <c r="E32"/>
      <c r="F32" s="3">
        <v>44136</v>
      </c>
      <c r="G32" s="2">
        <v>3012</v>
      </c>
      <c r="H32" s="2">
        <v>75</v>
      </c>
      <c r="I32" s="2">
        <v>3087</v>
      </c>
    </row>
    <row r="33" spans="1:9" x14ac:dyDescent="0.2">
      <c r="A33" s="3">
        <v>44166</v>
      </c>
      <c r="B33" s="2">
        <v>22432</v>
      </c>
      <c r="C33" s="2">
        <v>1233</v>
      </c>
      <c r="D33" s="2">
        <v>23665</v>
      </c>
      <c r="E33"/>
      <c r="F33" s="3">
        <v>44166</v>
      </c>
      <c r="G33" s="2">
        <v>3087</v>
      </c>
      <c r="H33" s="2">
        <v>114</v>
      </c>
      <c r="I33" s="2">
        <v>3201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Top 20 users</vt:lpstr>
      <vt:lpstr>Raw data XmR </vt:lpstr>
      <vt:lpstr>Raw data</vt:lpstr>
      <vt:lpstr>'Raw data XmR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Tweets using #neoEBM Data</dc:title>
  <dc:creator>Microsoft Office User and QI Macros</dc:creator>
  <dc:description>
_x000d_Charts created with QI Macros for Excel
_x000d_www.qimacros.com</dc:description>
  <cp:lastModifiedBy>Microsoft Office User</cp:lastModifiedBy>
  <dcterms:created xsi:type="dcterms:W3CDTF">2021-01-10T07:51:49Z</dcterms:created>
  <dcterms:modified xsi:type="dcterms:W3CDTF">2021-03-27T05:12:11Z</dcterms:modified>
</cp:coreProperties>
</file>